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50" windowHeight="8310"/>
  </bookViews>
  <sheets>
    <sheet name="1. Az" sheetId="1" r:id="rId1"/>
    <sheet name="1AZ_Detail" sheetId="10" r:id="rId2"/>
    <sheet name="2. Az" sheetId="2" r:id="rId3"/>
    <sheet name="2AZ_Detail" sheetId="11" r:id="rId4"/>
    <sheet name="Sz " sheetId="8" r:id="rId5"/>
    <sheet name="SZ_Detail" sheetId="12" r:id="rId6"/>
  </sheets>
  <definedNames>
    <definedName name="_xlnm._FilterDatabase" localSheetId="1" hidden="1">'1AZ_Detail'!$A$6:$M$6</definedName>
    <definedName name="_xlnm._FilterDatabase" localSheetId="3" hidden="1">'2AZ_Detail'!$A$6:$M$6</definedName>
    <definedName name="_xlnm._FilterDatabase" localSheetId="5" hidden="1">SZ_Detail!$A$6:$Q$6</definedName>
    <definedName name="_xlnm.Print_Area" localSheetId="5">SZ_Detail!$A$1:$Q$82</definedName>
    <definedName name="_xlnm.Print_Titles" localSheetId="1">'1AZ_Detail'!$A:$C,'1AZ_Detail'!$3:$4</definedName>
    <definedName name="_xlnm.Print_Titles" localSheetId="3">'2AZ_Detail'!$A:$C,'2AZ_Detail'!$3:$4</definedName>
    <definedName name="_xlnm.Print_Titles" localSheetId="5">SZ_Detail!$A:$C,SZ_Detail!$3:$4</definedName>
  </definedNames>
  <calcPr calcId="125725" fullCalcOnLoad="1"/>
</workbook>
</file>

<file path=xl/calcChain.xml><?xml version="1.0" encoding="utf-8"?>
<calcChain xmlns="http://schemas.openxmlformats.org/spreadsheetml/2006/main">
  <c r="F45" i="8"/>
  <c r="G45" s="1"/>
  <c r="H45" s="1"/>
  <c r="F44"/>
  <c r="H44"/>
  <c r="G44"/>
  <c r="N67" i="10"/>
  <c r="Q67"/>
  <c r="Q71"/>
  <c r="Q74"/>
  <c r="N68"/>
  <c r="Q68"/>
  <c r="B39" i="1"/>
  <c r="E39"/>
  <c r="B40" i="8"/>
  <c r="E40"/>
  <c r="N72" i="12"/>
  <c r="Q72"/>
  <c r="Q76"/>
  <c r="Q79"/>
  <c r="N73"/>
  <c r="Q73"/>
  <c r="I73"/>
  <c r="I72"/>
  <c r="B39" i="2"/>
  <c r="E39"/>
  <c r="N73" i="11"/>
  <c r="Q73"/>
  <c r="I73"/>
  <c r="N72"/>
  <c r="Q72"/>
  <c r="Q76"/>
  <c r="Q79"/>
  <c r="I72"/>
  <c r="N58" i="12"/>
  <c r="Q58"/>
  <c r="N57"/>
  <c r="Q57"/>
  <c r="Q28"/>
  <c r="Q27"/>
  <c r="Q26"/>
  <c r="N12"/>
  <c r="Q12"/>
  <c r="N13"/>
  <c r="Q13"/>
  <c r="N15"/>
  <c r="Q15"/>
  <c r="N11"/>
  <c r="Q11"/>
  <c r="Q16"/>
  <c r="N6"/>
  <c r="Q6"/>
  <c r="Q7"/>
  <c r="N5"/>
  <c r="Q5"/>
  <c r="N58" i="11"/>
  <c r="Q58"/>
  <c r="N57"/>
  <c r="Q57"/>
  <c r="Q61"/>
  <c r="Q64"/>
  <c r="Q42"/>
  <c r="B39" i="8"/>
  <c r="E39"/>
  <c r="B38" i="2"/>
  <c r="E38"/>
  <c r="B37"/>
  <c r="E37"/>
  <c r="E36"/>
  <c r="B35"/>
  <c r="E35"/>
  <c r="N11" i="11"/>
  <c r="G5" i="12"/>
  <c r="I5"/>
  <c r="G6"/>
  <c r="I6"/>
  <c r="G7"/>
  <c r="I7"/>
  <c r="G11"/>
  <c r="I11"/>
  <c r="I16"/>
  <c r="I18"/>
  <c r="G12"/>
  <c r="I12"/>
  <c r="G13"/>
  <c r="I13"/>
  <c r="G14"/>
  <c r="I14"/>
  <c r="G15"/>
  <c r="G16"/>
  <c r="G18"/>
  <c r="I15"/>
  <c r="G26"/>
  <c r="G27"/>
  <c r="G28"/>
  <c r="G29"/>
  <c r="G35"/>
  <c r="I29"/>
  <c r="Q29"/>
  <c r="I31"/>
  <c r="I32"/>
  <c r="I35"/>
  <c r="Q32"/>
  <c r="Q37"/>
  <c r="Q38"/>
  <c r="I43"/>
  <c r="I44"/>
  <c r="Q44"/>
  <c r="I45"/>
  <c r="I46"/>
  <c r="I48"/>
  <c r="Q46"/>
  <c r="Q50"/>
  <c r="G48"/>
  <c r="G5" i="11"/>
  <c r="I5"/>
  <c r="N5"/>
  <c r="Q5"/>
  <c r="G6"/>
  <c r="I6"/>
  <c r="N6"/>
  <c r="Q6"/>
  <c r="Q7"/>
  <c r="G7"/>
  <c r="I7"/>
  <c r="G9"/>
  <c r="I9"/>
  <c r="N9"/>
  <c r="Q9"/>
  <c r="Q15"/>
  <c r="Q19"/>
  <c r="I10"/>
  <c r="N10"/>
  <c r="Q10"/>
  <c r="G11"/>
  <c r="I11"/>
  <c r="Q11"/>
  <c r="G12"/>
  <c r="I12"/>
  <c r="N12"/>
  <c r="Q12"/>
  <c r="G13"/>
  <c r="I13"/>
  <c r="N13"/>
  <c r="Q13"/>
  <c r="G14"/>
  <c r="I14"/>
  <c r="N14"/>
  <c r="Q14"/>
  <c r="G15"/>
  <c r="G17"/>
  <c r="I15"/>
  <c r="I17"/>
  <c r="G25"/>
  <c r="G28"/>
  <c r="G34"/>
  <c r="G26"/>
  <c r="G27"/>
  <c r="I28"/>
  <c r="Q28"/>
  <c r="I30"/>
  <c r="Q30"/>
  <c r="Q31"/>
  <c r="Q36"/>
  <c r="I31"/>
  <c r="I34"/>
  <c r="G42"/>
  <c r="G43"/>
  <c r="I42"/>
  <c r="I43"/>
  <c r="I47"/>
  <c r="Q43"/>
  <c r="G44"/>
  <c r="I44"/>
  <c r="Q44"/>
  <c r="G45"/>
  <c r="G47"/>
  <c r="I45"/>
  <c r="Q45"/>
  <c r="Q49"/>
  <c r="G5" i="10"/>
  <c r="I5"/>
  <c r="N5"/>
  <c r="Q5"/>
  <c r="G6"/>
  <c r="I6"/>
  <c r="N6"/>
  <c r="Q6"/>
  <c r="Q7"/>
  <c r="G7"/>
  <c r="I7"/>
  <c r="G9"/>
  <c r="I9"/>
  <c r="N9"/>
  <c r="Q9"/>
  <c r="I10"/>
  <c r="N10"/>
  <c r="Q10"/>
  <c r="G11"/>
  <c r="I11"/>
  <c r="N11"/>
  <c r="Q11"/>
  <c r="G12"/>
  <c r="I12"/>
  <c r="N12"/>
  <c r="Q12"/>
  <c r="G13"/>
  <c r="I13"/>
  <c r="N13"/>
  <c r="Q13"/>
  <c r="G14"/>
  <c r="I14"/>
  <c r="N14"/>
  <c r="Q14"/>
  <c r="G15"/>
  <c r="G17"/>
  <c r="I15"/>
  <c r="I17"/>
  <c r="I27"/>
  <c r="Q27"/>
  <c r="I28"/>
  <c r="Q28"/>
  <c r="G31"/>
  <c r="I31"/>
  <c r="Q33"/>
  <c r="Q34"/>
  <c r="Q36"/>
  <c r="I39"/>
  <c r="I40"/>
  <c r="Q39"/>
  <c r="Q40"/>
  <c r="I41"/>
  <c r="I42"/>
  <c r="I44"/>
  <c r="Q41"/>
  <c r="Q42"/>
  <c r="Q46"/>
  <c r="Q47"/>
  <c r="Q55"/>
  <c r="Q58"/>
  <c r="E38" i="1"/>
  <c r="B37"/>
  <c r="E37"/>
  <c r="B36"/>
  <c r="E36"/>
  <c r="B35"/>
  <c r="E35"/>
  <c r="B38" i="8"/>
  <c r="E38"/>
  <c r="B37"/>
  <c r="E37"/>
  <c r="B36"/>
  <c r="E36"/>
  <c r="B38" i="1"/>
  <c r="Q39" i="11"/>
  <c r="Q37"/>
  <c r="Q67"/>
  <c r="Q65"/>
  <c r="Q77" i="10"/>
  <c r="Q75"/>
  <c r="Q15"/>
  <c r="Q19"/>
  <c r="Q20" i="12"/>
  <c r="Q22" i="11"/>
  <c r="Q20"/>
  <c r="Q53" i="12"/>
  <c r="Q51"/>
  <c r="Q60"/>
  <c r="Q63"/>
  <c r="Q59" i="10"/>
  <c r="Q61"/>
  <c r="Q80" i="11"/>
  <c r="Q82"/>
  <c r="Q80" i="12"/>
  <c r="Q82"/>
  <c r="F41" i="2"/>
  <c r="F43"/>
  <c r="F47"/>
  <c r="F42" i="8"/>
  <c r="F41" i="1"/>
  <c r="F43"/>
  <c r="Q49" i="10"/>
  <c r="Q50" i="11"/>
  <c r="Q52"/>
  <c r="Q40" i="12"/>
  <c r="G42" i="8"/>
  <c r="H42"/>
  <c r="Q66" i="12"/>
  <c r="Q64"/>
  <c r="F45" i="1"/>
  <c r="F47"/>
  <c r="Q20" i="10"/>
  <c r="Q22"/>
  <c r="F49" i="2"/>
  <c r="F51"/>
  <c r="Q21" i="12"/>
  <c r="Q23"/>
  <c r="F47" i="8" l="1"/>
  <c r="G47" s="1"/>
  <c r="H47" s="1"/>
</calcChain>
</file>

<file path=xl/sharedStrings.xml><?xml version="1.0" encoding="utf-8"?>
<sst xmlns="http://schemas.openxmlformats.org/spreadsheetml/2006/main" count="362" uniqueCount="123">
  <si>
    <t>LV-Positionen</t>
  </si>
  <si>
    <t>Bauleiteraufträge</t>
  </si>
  <si>
    <t>Std</t>
  </si>
  <si>
    <t>Gesamtaufstellung</t>
  </si>
  <si>
    <t>Nachlass</t>
  </si>
  <si>
    <t xml:space="preserve"> erbrachte Leistung   EUR</t>
  </si>
  <si>
    <t>Rechnungsbetrag Netto   EUR</t>
  </si>
  <si>
    <t>Netto</t>
  </si>
  <si>
    <t>Bisherige AZ netto</t>
  </si>
  <si>
    <t>Netto 2. Az</t>
  </si>
  <si>
    <t>Rechnungsbetrag Brutto 2. Az</t>
  </si>
  <si>
    <t>K.Muster, Musterstraße 1, 11111 Muster</t>
  </si>
  <si>
    <t>Robert Bosch GmbH</t>
  </si>
  <si>
    <t>Postfach 10 60 50</t>
  </si>
  <si>
    <t>70049 Stuttgart</t>
  </si>
  <si>
    <t>Rechnungsmuster</t>
  </si>
  <si>
    <t>Rechnung-Nr.      12345</t>
  </si>
  <si>
    <t>C/REC2-Bestellung: ……</t>
  </si>
  <si>
    <t>SAP-Bestellung falls vorhanden: ……….</t>
  </si>
  <si>
    <t>Rechnung-Nr.      12345-2</t>
  </si>
  <si>
    <t>Rechnungsbetrag Brutto 1. Az</t>
  </si>
  <si>
    <t xml:space="preserve">Montagemeister </t>
  </si>
  <si>
    <t xml:space="preserve">Selbst. Monteur </t>
  </si>
  <si>
    <t>MwSt 19%</t>
  </si>
  <si>
    <t>Abschlagsrechnung Nr.1</t>
  </si>
  <si>
    <t>C/REC2 Bestellnummer:</t>
  </si>
  <si>
    <t>SAP Bestellnummer:</t>
  </si>
  <si>
    <t>LV (Soll)</t>
  </si>
  <si>
    <t>Pos.-Nr.</t>
  </si>
  <si>
    <t>E/A/B</t>
  </si>
  <si>
    <t>Text</t>
  </si>
  <si>
    <t>Mengeeinheit</t>
  </si>
  <si>
    <t>EP</t>
  </si>
  <si>
    <t>Teil 1</t>
  </si>
  <si>
    <t>Kälte</t>
  </si>
  <si>
    <t>1.1</t>
  </si>
  <si>
    <t>Kältemaschine</t>
  </si>
  <si>
    <t>St</t>
  </si>
  <si>
    <t>Titelsumme 1</t>
  </si>
  <si>
    <t>Teil 2</t>
  </si>
  <si>
    <t>Armarturen</t>
  </si>
  <si>
    <t>2.1</t>
  </si>
  <si>
    <t>Absperrklappen</t>
  </si>
  <si>
    <t>2.1.1</t>
  </si>
  <si>
    <t>Absperrklappen DN 40</t>
  </si>
  <si>
    <t>2.1.2</t>
  </si>
  <si>
    <t>Absperrklappen DN 50</t>
  </si>
  <si>
    <t>2.2</t>
  </si>
  <si>
    <t>Absperrventile</t>
  </si>
  <si>
    <t>2.2.1</t>
  </si>
  <si>
    <t>Absperrventile DN 50</t>
  </si>
  <si>
    <t>Titelsumme 2</t>
  </si>
  <si>
    <t>geplante Summe aller Titel</t>
  </si>
  <si>
    <t>Gesamtsumme LV Postitionen</t>
  </si>
  <si>
    <t>abzgl. 2% Nachlass</t>
  </si>
  <si>
    <t>Abrechnungssumme LV Positionen</t>
  </si>
  <si>
    <t>Nachträge</t>
  </si>
  <si>
    <t>Summe Nachtrag 1</t>
  </si>
  <si>
    <t>Summe Nachtrag 2</t>
  </si>
  <si>
    <t>Summe aller geplanten Nachträge</t>
  </si>
  <si>
    <t>Gesamtsumme Nachtäge</t>
  </si>
  <si>
    <t>Abrechnungssumme Nachträge</t>
  </si>
  <si>
    <t>Bauleiteraufträge (BLA)</t>
  </si>
  <si>
    <t>Summe Bauleiterauftrag 1</t>
  </si>
  <si>
    <t>Summe  Bauleiterauftrag 2</t>
  </si>
  <si>
    <t>Summe aller geplanten  BLA</t>
  </si>
  <si>
    <t>Gesamtsumme  Bauleiteraufträge</t>
  </si>
  <si>
    <t>Abrechnungssumme  Bauleiteraufträge</t>
  </si>
  <si>
    <t>abzgl. 0% Nachlass</t>
  </si>
  <si>
    <t>Abschlagsrechnung Nr.2</t>
  </si>
  <si>
    <t>N1.1</t>
  </si>
  <si>
    <t>Absperrklappen DN 125</t>
  </si>
  <si>
    <t>N1.2.1</t>
  </si>
  <si>
    <t>Absperrventile DN 65</t>
  </si>
  <si>
    <t>N1.2.2</t>
  </si>
  <si>
    <t>Absperrventile DN 125</t>
  </si>
  <si>
    <t>Summe aller  BLA</t>
  </si>
  <si>
    <t>12.1.5</t>
  </si>
  <si>
    <t>Absperrklappen DN 100</t>
  </si>
  <si>
    <t xml:space="preserve">1. Abschlagsrechnung   </t>
  </si>
  <si>
    <t xml:space="preserve">2. Abschlagsrechnung   </t>
  </si>
  <si>
    <t xml:space="preserve">Schlussrechnung  </t>
  </si>
  <si>
    <t>Rechnung-Nr.      12345-3</t>
  </si>
  <si>
    <t>Bei Auszahlungsgrad 90%</t>
  </si>
  <si>
    <t>ggfs. Montage Planung (V-Ist)</t>
  </si>
  <si>
    <t>Stundenlohnzettel Nr. 507 vom 25.11.2005</t>
  </si>
  <si>
    <t>Stundenlohnarbeiten (ggfs.)</t>
  </si>
  <si>
    <t>Stundenlohnarbeiten  (ggfs.)</t>
  </si>
  <si>
    <t>Summe Stundenlohnarbeiten (ggfs.)</t>
  </si>
  <si>
    <t>Gesamtsumme Stundenlohnarbeiten (ggfs.)</t>
  </si>
  <si>
    <t>Abrechnungssumme Stundenlohnarbeiten (ggfs.)</t>
  </si>
  <si>
    <t>AbrechnungssummeStundenlohnarbeiten (ggfs.)</t>
  </si>
  <si>
    <t>Aufmaß-
blätter Nr.  
Stunden-lohnzettel Nr.</t>
  </si>
  <si>
    <t>Schlussrechnung  Nr. 12345-3</t>
  </si>
  <si>
    <t>Menge (Soll)</t>
  </si>
  <si>
    <t>Soll-Summe</t>
  </si>
  <si>
    <t>Menge (V-Ist)</t>
  </si>
  <si>
    <t>V-Ist Summe</t>
  </si>
  <si>
    <t>Aufmaß 
1. Rechnung</t>
  </si>
  <si>
    <t>Aufmaß 
2. Rechnung</t>
  </si>
  <si>
    <t>Aufmaß 
3. Rechnung</t>
  </si>
  <si>
    <t>Aufmaß 
X. Rechnung</t>
  </si>
  <si>
    <t>Gesamt
Aufmaß</t>
  </si>
  <si>
    <t xml:space="preserve">Rechnungs
summe </t>
  </si>
  <si>
    <t xml:space="preserve">Aufmaß 
</t>
  </si>
  <si>
    <t>Aufmaß</t>
  </si>
  <si>
    <t>N1.2.3</t>
  </si>
  <si>
    <t>Absperrklappen DN 200</t>
  </si>
  <si>
    <t>Gesamtsumme Matrial für Stundenlohnarbeiten (ggfs.)</t>
  </si>
  <si>
    <t>Abrechnungssumme Matrial für Stundenlohnarbeiten (ggfs.)</t>
  </si>
  <si>
    <t>Summe Materiallieferung  (ggfs.)</t>
  </si>
  <si>
    <t>Gesamtsumme Materiallieferung (ggfs.)</t>
  </si>
  <si>
    <t>Abrechnungssumme Materiallieferung (ggfs.)</t>
  </si>
  <si>
    <t>Materiallieferung (ggfs.)</t>
  </si>
  <si>
    <t>Materiallieferung (Montage in Stundenlohnarbeiten)</t>
  </si>
  <si>
    <t xml:space="preserve">Summe gemäß beiligender Exceltabelle </t>
  </si>
  <si>
    <t>MwSt. 19 %</t>
  </si>
  <si>
    <t>Brutto EUR</t>
  </si>
  <si>
    <t>Summe</t>
  </si>
  <si>
    <t>Rechnungsbetrag Schlussrechnung</t>
  </si>
  <si>
    <t>abzüglich 1. geleistete Abschlagszahlung Rg.-Nr., Rg.-Datum</t>
  </si>
  <si>
    <t>abzüglich 2. geleistete Abschlagszahlung Rg.-Nr., Rg.-Datum</t>
  </si>
  <si>
    <t>C/REC1 (RP)</t>
  </si>
</sst>
</file>

<file path=xl/styles.xml><?xml version="1.0" encoding="utf-8"?>
<styleSheet xmlns="http://schemas.openxmlformats.org/spreadsheetml/2006/main">
  <numFmts count="3">
    <numFmt numFmtId="185" formatCode="#,##0.00\ &quot;€&quot;"/>
    <numFmt numFmtId="187" formatCode="#,###,##0.000;\-#,###,##0.000"/>
    <numFmt numFmtId="194" formatCode="#,###,##0.00;\-#,###,##0.00"/>
  </numFmts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i/>
      <u/>
      <sz val="12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sz val="11"/>
      <name val="Frutiger 45 Light"/>
    </font>
    <font>
      <sz val="8"/>
      <name val="Arial"/>
      <family val="2"/>
    </font>
    <font>
      <u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7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9" fontId="4" fillId="0" borderId="0" xfId="0" applyNumberFormat="1" applyFont="1"/>
    <xf numFmtId="0" fontId="1" fillId="0" borderId="0" xfId="0" quotePrefix="1" applyFont="1" applyAlignment="1">
      <alignment horizontal="center"/>
    </xf>
    <xf numFmtId="4" fontId="1" fillId="0" borderId="0" xfId="0" applyNumberFormat="1" applyFont="1"/>
    <xf numFmtId="4" fontId="3" fillId="0" borderId="0" xfId="0" applyNumberFormat="1" applyFont="1" applyBorder="1"/>
    <xf numFmtId="4" fontId="2" fillId="0" borderId="0" xfId="0" applyNumberFormat="1" applyFont="1"/>
    <xf numFmtId="4" fontId="3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0" fillId="0" borderId="0" xfId="1" applyFont="1"/>
    <xf numFmtId="4" fontId="1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13" fillId="0" borderId="0" xfId="0" applyFont="1"/>
    <xf numFmtId="49" fontId="14" fillId="0" borderId="0" xfId="0" applyNumberFormat="1" applyFont="1"/>
    <xf numFmtId="0" fontId="14" fillId="0" borderId="0" xfId="0" applyFont="1"/>
    <xf numFmtId="0" fontId="2" fillId="0" borderId="0" xfId="0" applyFont="1" applyBorder="1" applyAlignment="1">
      <alignment horizontal="left"/>
    </xf>
    <xf numFmtId="4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/>
    <xf numFmtId="49" fontId="12" fillId="0" borderId="0" xfId="0" applyNumberFormat="1" applyFont="1"/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wrapText="1"/>
    </xf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16" fillId="0" borderId="0" xfId="1" applyFont="1" applyFill="1"/>
    <xf numFmtId="0" fontId="2" fillId="0" borderId="0" xfId="1" applyFont="1" applyFill="1"/>
    <xf numFmtId="0" fontId="2" fillId="0" borderId="0" xfId="1" applyFont="1" applyFill="1" applyAlignment="1">
      <alignment horizontal="center"/>
    </xf>
    <xf numFmtId="185" fontId="2" fillId="0" borderId="0" xfId="1" applyNumberFormat="1" applyFont="1" applyFill="1"/>
    <xf numFmtId="4" fontId="12" fillId="0" borderId="0" xfId="1" applyNumberFormat="1" applyFont="1" applyFill="1"/>
    <xf numFmtId="4" fontId="2" fillId="0" borderId="0" xfId="1" applyNumberFormat="1" applyFont="1" applyFill="1"/>
    <xf numFmtId="0" fontId="14" fillId="0" borderId="0" xfId="1" applyFont="1" applyFill="1"/>
    <xf numFmtId="0" fontId="1" fillId="0" borderId="0" xfId="1" applyFont="1" applyFill="1"/>
    <xf numFmtId="0" fontId="14" fillId="0" borderId="0" xfId="1" applyFont="1"/>
    <xf numFmtId="0" fontId="2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textRotation="90"/>
    </xf>
    <xf numFmtId="0" fontId="1" fillId="0" borderId="4" xfId="1" applyFont="1" applyFill="1" applyBorder="1" applyAlignment="1">
      <alignment horizontal="center" textRotation="90"/>
    </xf>
    <xf numFmtId="185" fontId="1" fillId="0" borderId="5" xfId="1" applyNumberFormat="1" applyFont="1" applyFill="1" applyBorder="1" applyAlignment="1">
      <alignment horizontal="center" textRotation="90" wrapText="1"/>
    </xf>
    <xf numFmtId="4" fontId="1" fillId="0" borderId="6" xfId="1" applyNumberFormat="1" applyFont="1" applyFill="1" applyBorder="1" applyAlignment="1">
      <alignment horizontal="center" textRotation="90" wrapText="1"/>
    </xf>
    <xf numFmtId="185" fontId="1" fillId="0" borderId="7" xfId="1" applyNumberFormat="1" applyFont="1" applyFill="1" applyBorder="1" applyAlignment="1">
      <alignment horizontal="center" textRotation="90" wrapText="1"/>
    </xf>
    <xf numFmtId="0" fontId="1" fillId="0" borderId="7" xfId="1" applyFont="1" applyFill="1" applyBorder="1" applyAlignment="1">
      <alignment horizontal="center" textRotation="90" wrapText="1"/>
    </xf>
    <xf numFmtId="0" fontId="1" fillId="0" borderId="8" xfId="1" applyFont="1" applyFill="1" applyBorder="1" applyAlignment="1">
      <alignment horizontal="center" textRotation="90" wrapText="1"/>
    </xf>
    <xf numFmtId="0" fontId="1" fillId="0" borderId="9" xfId="1" applyFont="1" applyFill="1" applyBorder="1" applyAlignment="1">
      <alignment horizontal="center" textRotation="90" wrapText="1"/>
    </xf>
    <xf numFmtId="0" fontId="1" fillId="0" borderId="10" xfId="1" applyFont="1" applyFill="1" applyBorder="1" applyAlignment="1">
      <alignment horizontal="center" textRotation="90" wrapText="1"/>
    </xf>
    <xf numFmtId="0" fontId="17" fillId="0" borderId="0" xfId="1" applyFont="1" applyFill="1" applyAlignment="1">
      <alignment horizontal="center" textRotation="90"/>
    </xf>
    <xf numFmtId="0" fontId="1" fillId="0" borderId="11" xfId="1" applyFont="1" applyFill="1" applyBorder="1" applyAlignment="1">
      <alignment horizontal="center" vertical="center" wrapText="1"/>
    </xf>
    <xf numFmtId="16" fontId="2" fillId="0" borderId="3" xfId="1" applyNumberFormat="1" applyFont="1" applyBorder="1"/>
    <xf numFmtId="0" fontId="2" fillId="0" borderId="3" xfId="1" applyFont="1" applyFill="1" applyBorder="1"/>
    <xf numFmtId="0" fontId="2" fillId="0" borderId="3" xfId="1" applyFont="1" applyBorder="1"/>
    <xf numFmtId="0" fontId="2" fillId="0" borderId="4" xfId="1" applyFont="1" applyBorder="1" applyAlignment="1">
      <alignment horizontal="center"/>
    </xf>
    <xf numFmtId="185" fontId="2" fillId="0" borderId="12" xfId="1" applyNumberFormat="1" applyFont="1" applyFill="1" applyBorder="1"/>
    <xf numFmtId="187" fontId="2" fillId="0" borderId="6" xfId="1" applyNumberFormat="1" applyFont="1" applyBorder="1"/>
    <xf numFmtId="185" fontId="2" fillId="0" borderId="7" xfId="1" applyNumberFormat="1" applyFont="1" applyFill="1" applyBorder="1" applyAlignment="1">
      <alignment horizontal="right" vertical="center" wrapText="1"/>
    </xf>
    <xf numFmtId="1" fontId="2" fillId="0" borderId="6" xfId="1" applyNumberFormat="1" applyFont="1" applyBorder="1"/>
    <xf numFmtId="185" fontId="2" fillId="0" borderId="7" xfId="1" applyNumberFormat="1" applyFont="1" applyFill="1" applyBorder="1"/>
    <xf numFmtId="0" fontId="2" fillId="0" borderId="7" xfId="1" applyFont="1" applyFill="1" applyBorder="1"/>
    <xf numFmtId="0" fontId="2" fillId="0" borderId="13" xfId="1" applyFont="1" applyFill="1" applyBorder="1"/>
    <xf numFmtId="185" fontId="2" fillId="0" borderId="14" xfId="1" applyNumberFormat="1" applyFont="1" applyFill="1" applyBorder="1"/>
    <xf numFmtId="49" fontId="2" fillId="0" borderId="3" xfId="1" applyNumberFormat="1" applyFont="1" applyBorder="1" applyAlignment="1">
      <alignment horizontal="left"/>
    </xf>
    <xf numFmtId="0" fontId="2" fillId="0" borderId="12" xfId="1" applyFont="1" applyFill="1" applyBorder="1"/>
    <xf numFmtId="49" fontId="2" fillId="0" borderId="3" xfId="1" quotePrefix="1" applyNumberFormat="1" applyFont="1" applyBorder="1"/>
    <xf numFmtId="0" fontId="1" fillId="0" borderId="3" xfId="1" applyFont="1" applyFill="1" applyBorder="1"/>
    <xf numFmtId="185" fontId="1" fillId="0" borderId="7" xfId="1" applyNumberFormat="1" applyFont="1" applyFill="1" applyBorder="1"/>
    <xf numFmtId="1" fontId="2" fillId="0" borderId="6" xfId="1" applyNumberFormat="1" applyFont="1" applyFill="1" applyBorder="1"/>
    <xf numFmtId="0" fontId="2" fillId="0" borderId="4" xfId="1" applyFont="1" applyFill="1" applyBorder="1"/>
    <xf numFmtId="0" fontId="2" fillId="0" borderId="14" xfId="1" applyFont="1" applyFill="1" applyBorder="1"/>
    <xf numFmtId="185" fontId="1" fillId="0" borderId="12" xfId="1" applyNumberFormat="1" applyFont="1" applyFill="1" applyBorder="1"/>
    <xf numFmtId="49" fontId="2" fillId="0" borderId="3" xfId="1" applyNumberFormat="1" applyFont="1" applyBorder="1"/>
    <xf numFmtId="49" fontId="2" fillId="0" borderId="4" xfId="1" applyNumberFormat="1" applyFont="1" applyBorder="1"/>
    <xf numFmtId="49" fontId="2" fillId="2" borderId="3" xfId="1" applyNumberFormat="1" applyFont="1" applyFill="1" applyBorder="1"/>
    <xf numFmtId="0" fontId="1" fillId="0" borderId="4" xfId="1" applyFont="1" applyFill="1" applyBorder="1"/>
    <xf numFmtId="0" fontId="17" fillId="0" borderId="0" xfId="1" applyFont="1" applyFill="1"/>
    <xf numFmtId="0" fontId="14" fillId="0" borderId="15" xfId="1" applyFont="1" applyFill="1" applyBorder="1"/>
    <xf numFmtId="49" fontId="2" fillId="2" borderId="3" xfId="1" quotePrefix="1" applyNumberFormat="1" applyFont="1" applyFill="1" applyBorder="1"/>
    <xf numFmtId="185" fontId="2" fillId="0" borderId="16" xfId="1" applyNumberFormat="1" applyFont="1" applyFill="1" applyBorder="1"/>
    <xf numFmtId="0" fontId="2" fillId="0" borderId="16" xfId="1" applyFont="1" applyFill="1" applyBorder="1"/>
    <xf numFmtId="185" fontId="1" fillId="0" borderId="16" xfId="1" applyNumberFormat="1" applyFont="1" applyFill="1" applyBorder="1"/>
    <xf numFmtId="49" fontId="2" fillId="2" borderId="0" xfId="1" applyNumberFormat="1" applyFont="1" applyFill="1"/>
    <xf numFmtId="1" fontId="2" fillId="0" borderId="0" xfId="1" applyNumberFormat="1" applyFont="1" applyFill="1"/>
    <xf numFmtId="185" fontId="1" fillId="0" borderId="0" xfId="1" applyNumberFormat="1" applyFont="1" applyFill="1"/>
    <xf numFmtId="185" fontId="1" fillId="0" borderId="0" xfId="1" applyNumberFormat="1" applyFont="1" applyFill="1" applyAlignment="1">
      <alignment horizontal="right"/>
    </xf>
    <xf numFmtId="185" fontId="1" fillId="0" borderId="17" xfId="1" applyNumberFormat="1" applyFont="1" applyFill="1" applyBorder="1"/>
    <xf numFmtId="0" fontId="2" fillId="0" borderId="18" xfId="1" applyFont="1" applyFill="1" applyBorder="1"/>
    <xf numFmtId="0" fontId="2" fillId="0" borderId="0" xfId="1" applyFont="1" applyFill="1" applyBorder="1"/>
    <xf numFmtId="185" fontId="2" fillId="0" borderId="5" xfId="1" applyNumberFormat="1" applyFont="1" applyFill="1" applyBorder="1"/>
    <xf numFmtId="1" fontId="2" fillId="0" borderId="19" xfId="1" applyNumberFormat="1" applyFont="1" applyBorder="1"/>
    <xf numFmtId="185" fontId="2" fillId="0" borderId="4" xfId="1" applyNumberFormat="1" applyFont="1" applyFill="1" applyBorder="1" applyAlignment="1">
      <alignment horizontal="right"/>
    </xf>
    <xf numFmtId="185" fontId="1" fillId="0" borderId="20" xfId="1" applyNumberFormat="1" applyFont="1" applyFill="1" applyBorder="1"/>
    <xf numFmtId="0" fontId="2" fillId="0" borderId="21" xfId="1" applyFont="1" applyFill="1" applyBorder="1"/>
    <xf numFmtId="0" fontId="2" fillId="0" borderId="5" xfId="1" applyFont="1" applyFill="1" applyBorder="1"/>
    <xf numFmtId="0" fontId="2" fillId="0" borderId="19" xfId="1" applyFont="1" applyFill="1" applyBorder="1"/>
    <xf numFmtId="185" fontId="1" fillId="0" borderId="5" xfId="1" applyNumberFormat="1" applyFont="1" applyFill="1" applyBorder="1"/>
    <xf numFmtId="1" fontId="2" fillId="0" borderId="22" xfId="1" applyNumberFormat="1" applyFont="1" applyFill="1" applyBorder="1"/>
    <xf numFmtId="185" fontId="2" fillId="0" borderId="20" xfId="1" applyNumberFormat="1" applyFont="1" applyFill="1" applyBorder="1"/>
    <xf numFmtId="185" fontId="1" fillId="0" borderId="4" xfId="1" applyNumberFormat="1" applyFont="1" applyFill="1" applyBorder="1"/>
    <xf numFmtId="0" fontId="2" fillId="0" borderId="23" xfId="1" applyFont="1" applyBorder="1" applyAlignment="1">
      <alignment horizontal="center"/>
    </xf>
    <xf numFmtId="185" fontId="2" fillId="0" borderId="4" xfId="1" applyNumberFormat="1" applyFont="1" applyFill="1" applyBorder="1"/>
    <xf numFmtId="2" fontId="1" fillId="0" borderId="0" xfId="1" applyNumberFormat="1" applyFont="1" applyFill="1"/>
    <xf numFmtId="1" fontId="2" fillId="0" borderId="18" xfId="1" applyNumberFormat="1" applyFont="1" applyFill="1" applyBorder="1"/>
    <xf numFmtId="4" fontId="1" fillId="0" borderId="19" xfId="1" applyNumberFormat="1" applyFont="1" applyFill="1" applyBorder="1" applyAlignment="1">
      <alignment horizontal="center" textRotation="90"/>
    </xf>
    <xf numFmtId="4" fontId="1" fillId="0" borderId="3" xfId="1" applyNumberFormat="1" applyFont="1" applyFill="1" applyBorder="1" applyAlignment="1">
      <alignment horizontal="center" textRotation="90"/>
    </xf>
    <xf numFmtId="0" fontId="2" fillId="0" borderId="3" xfId="1" applyFont="1" applyBorder="1" applyAlignment="1">
      <alignment horizontal="center" textRotation="90"/>
    </xf>
    <xf numFmtId="0" fontId="1" fillId="0" borderId="4" xfId="1" applyFont="1" applyFill="1" applyBorder="1" applyAlignment="1">
      <alignment textRotation="90" wrapText="1"/>
    </xf>
    <xf numFmtId="185" fontId="1" fillId="0" borderId="19" xfId="1" applyNumberFormat="1" applyFont="1" applyFill="1" applyBorder="1" applyAlignment="1">
      <alignment horizontal="right"/>
    </xf>
    <xf numFmtId="0" fontId="1" fillId="0" borderId="5" xfId="1" applyFont="1" applyFill="1" applyBorder="1" applyAlignment="1">
      <alignment horizontal="center" textRotation="90" wrapText="1"/>
    </xf>
    <xf numFmtId="49" fontId="2" fillId="0" borderId="3" xfId="1" applyNumberFormat="1" applyFont="1" applyFill="1" applyBorder="1"/>
    <xf numFmtId="4" fontId="2" fillId="0" borderId="19" xfId="1" applyNumberFormat="1" applyFont="1" applyFill="1" applyBorder="1" applyAlignment="1"/>
    <xf numFmtId="4" fontId="2" fillId="0" borderId="3" xfId="1" applyNumberFormat="1" applyFont="1" applyFill="1" applyBorder="1" applyAlignment="1"/>
    <xf numFmtId="0" fontId="2" fillId="0" borderId="4" xfId="1" applyFont="1" applyBorder="1"/>
    <xf numFmtId="0" fontId="2" fillId="0" borderId="12" xfId="1" applyFont="1" applyBorder="1"/>
    <xf numFmtId="187" fontId="2" fillId="0" borderId="19" xfId="1" applyNumberFormat="1" applyFont="1" applyBorder="1" applyAlignment="1"/>
    <xf numFmtId="187" fontId="2" fillId="0" borderId="3" xfId="1" applyNumberFormat="1" applyFont="1" applyBorder="1" applyAlignment="1"/>
    <xf numFmtId="0" fontId="1" fillId="0" borderId="16" xfId="1" applyFont="1" applyFill="1" applyBorder="1"/>
    <xf numFmtId="185" fontId="1" fillId="0" borderId="3" xfId="1" applyNumberFormat="1" applyFont="1" applyFill="1" applyBorder="1"/>
    <xf numFmtId="0" fontId="2" fillId="0" borderId="24" xfId="1" applyFont="1" applyFill="1" applyBorder="1"/>
    <xf numFmtId="185" fontId="1" fillId="0" borderId="24" xfId="1" applyNumberFormat="1" applyFont="1" applyFill="1" applyBorder="1"/>
    <xf numFmtId="0" fontId="2" fillId="2" borderId="0" xfId="1" applyFont="1" applyFill="1"/>
    <xf numFmtId="0" fontId="14" fillId="0" borderId="0" xfId="1" applyFont="1" applyFill="1" applyAlignment="1">
      <alignment horizontal="center"/>
    </xf>
    <xf numFmtId="185" fontId="14" fillId="0" borderId="0" xfId="1" applyNumberFormat="1" applyFont="1" applyFill="1"/>
    <xf numFmtId="4" fontId="14" fillId="0" borderId="0" xfId="1" applyNumberFormat="1" applyFont="1" applyFill="1"/>
    <xf numFmtId="0" fontId="14" fillId="0" borderId="25" xfId="1" applyFont="1" applyFill="1" applyBorder="1"/>
    <xf numFmtId="0" fontId="1" fillId="0" borderId="26" xfId="1" applyFont="1" applyFill="1" applyBorder="1" applyAlignment="1">
      <alignment horizontal="center" textRotation="90" wrapText="1"/>
    </xf>
    <xf numFmtId="0" fontId="18" fillId="0" borderId="0" xfId="0" applyFont="1"/>
    <xf numFmtId="0" fontId="2" fillId="0" borderId="12" xfId="1" applyFont="1" applyBorder="1" applyAlignment="1"/>
    <xf numFmtId="185" fontId="2" fillId="0" borderId="3" xfId="1" applyNumberFormat="1" applyFont="1" applyFill="1" applyBorder="1" applyAlignment="1"/>
    <xf numFmtId="0" fontId="2" fillId="0" borderId="25" xfId="1" applyFont="1" applyFill="1" applyBorder="1"/>
    <xf numFmtId="185" fontId="2" fillId="0" borderId="19" xfId="1" applyNumberFormat="1" applyFont="1" applyFill="1" applyBorder="1"/>
    <xf numFmtId="0" fontId="19" fillId="0" borderId="19" xfId="0" applyFont="1" applyBorder="1" applyAlignment="1">
      <alignment horizontal="center"/>
    </xf>
    <xf numFmtId="0" fontId="14" fillId="0" borderId="19" xfId="1" applyFont="1" applyFill="1" applyBorder="1"/>
    <xf numFmtId="194" fontId="2" fillId="0" borderId="3" xfId="1" applyNumberFormat="1" applyFont="1" applyBorder="1" applyAlignment="1"/>
    <xf numFmtId="0" fontId="2" fillId="0" borderId="6" xfId="1" applyFont="1" applyFill="1" applyBorder="1"/>
    <xf numFmtId="185" fontId="2" fillId="0" borderId="3" xfId="1" applyNumberFormat="1" applyFont="1" applyFill="1" applyBorder="1"/>
    <xf numFmtId="185" fontId="2" fillId="0" borderId="27" xfId="1" applyNumberFormat="1" applyFont="1" applyFill="1" applyBorder="1"/>
    <xf numFmtId="185" fontId="2" fillId="0" borderId="28" xfId="1" applyNumberFormat="1" applyFont="1" applyFill="1" applyBorder="1"/>
    <xf numFmtId="185" fontId="1" fillId="0" borderId="29" xfId="1" applyNumberFormat="1" applyFont="1" applyFill="1" applyBorder="1"/>
    <xf numFmtId="0" fontId="1" fillId="0" borderId="0" xfId="1" applyFont="1" applyFill="1" applyBorder="1"/>
    <xf numFmtId="0" fontId="15" fillId="0" borderId="0" xfId="0" applyFont="1" applyBorder="1" applyAlignment="1">
      <alignment horizontal="center"/>
    </xf>
    <xf numFmtId="0" fontId="2" fillId="0" borderId="0" xfId="1" applyFont="1" applyFill="1" applyBorder="1" applyAlignment="1"/>
    <xf numFmtId="0" fontId="1" fillId="0" borderId="30" xfId="1" applyFont="1" applyFill="1" applyBorder="1" applyAlignment="1">
      <alignment horizontal="center" textRotation="90" wrapText="1"/>
    </xf>
    <xf numFmtId="0" fontId="1" fillId="0" borderId="31" xfId="1" applyFont="1" applyFill="1" applyBorder="1" applyAlignment="1">
      <alignment horizontal="center" textRotation="90" wrapText="1"/>
    </xf>
    <xf numFmtId="0" fontId="17" fillId="0" borderId="25" xfId="1" applyFont="1" applyFill="1" applyBorder="1" applyAlignment="1">
      <alignment horizontal="center" textRotation="90"/>
    </xf>
    <xf numFmtId="0" fontId="1" fillId="0" borderId="32" xfId="1" applyFont="1" applyFill="1" applyBorder="1" applyAlignment="1">
      <alignment horizontal="center" vertical="center" wrapText="1"/>
    </xf>
    <xf numFmtId="185" fontId="1" fillId="0" borderId="19" xfId="1" applyNumberFormat="1" applyFont="1" applyFill="1" applyBorder="1"/>
    <xf numFmtId="0" fontId="1" fillId="0" borderId="6" xfId="1" applyFont="1" applyFill="1" applyBorder="1"/>
    <xf numFmtId="0" fontId="17" fillId="0" borderId="25" xfId="1" applyFont="1" applyFill="1" applyBorder="1"/>
    <xf numFmtId="185" fontId="1" fillId="0" borderId="18" xfId="1" applyNumberFormat="1" applyFont="1" applyFill="1" applyBorder="1" applyAlignment="1">
      <alignment horizontal="right"/>
    </xf>
    <xf numFmtId="185" fontId="2" fillId="0" borderId="21" xfId="1" applyNumberFormat="1" applyFont="1" applyFill="1" applyBorder="1" applyAlignment="1">
      <alignment horizontal="right"/>
    </xf>
    <xf numFmtId="1" fontId="2" fillId="0" borderId="0" xfId="1" applyNumberFormat="1" applyFont="1"/>
    <xf numFmtId="0" fontId="2" fillId="0" borderId="7" xfId="1" applyFont="1" applyBorder="1" applyAlignment="1">
      <alignment horizontal="center"/>
    </xf>
    <xf numFmtId="0" fontId="14" fillId="0" borderId="0" xfId="1" applyFont="1" applyFill="1" applyBorder="1"/>
    <xf numFmtId="0" fontId="19" fillId="0" borderId="8" xfId="0" applyFont="1" applyBorder="1" applyAlignment="1">
      <alignment horizontal="right"/>
    </xf>
    <xf numFmtId="0" fontId="19" fillId="0" borderId="0" xfId="0" applyFont="1"/>
    <xf numFmtId="2" fontId="2" fillId="0" borderId="12" xfId="1" applyNumberFormat="1" applyFont="1" applyBorder="1" applyAlignment="1"/>
    <xf numFmtId="4" fontId="19" fillId="0" borderId="3" xfId="0" applyNumberFormat="1" applyFont="1" applyBorder="1"/>
    <xf numFmtId="0" fontId="19" fillId="0" borderId="3" xfId="0" applyFont="1" applyBorder="1" applyAlignment="1">
      <alignment horizontal="right"/>
    </xf>
    <xf numFmtId="0" fontId="19" fillId="0" borderId="29" xfId="0" applyFont="1" applyBorder="1" applyAlignment="1">
      <alignment horizontal="center"/>
    </xf>
    <xf numFmtId="4" fontId="19" fillId="0" borderId="33" xfId="0" applyNumberFormat="1" applyFont="1" applyBorder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9" fillId="0" borderId="0" xfId="0" applyNumberFormat="1" applyFont="1"/>
    <xf numFmtId="0" fontId="20" fillId="0" borderId="0" xfId="0" applyFont="1" applyAlignment="1">
      <alignment horizontal="center"/>
    </xf>
    <xf numFmtId="0" fontId="20" fillId="0" borderId="0" xfId="0" applyFont="1"/>
    <xf numFmtId="4" fontId="20" fillId="0" borderId="0" xfId="0" applyNumberFormat="1" applyFont="1"/>
    <xf numFmtId="49" fontId="17" fillId="0" borderId="0" xfId="0" applyNumberFormat="1" applyFont="1"/>
    <xf numFmtId="0" fontId="14" fillId="0" borderId="0" xfId="1" applyFont="1" applyBorder="1" applyAlignment="1">
      <alignment horizontal="center"/>
    </xf>
    <xf numFmtId="0" fontId="2" fillId="0" borderId="17" xfId="1" applyFont="1" applyFill="1" applyBorder="1" applyAlignment="1"/>
    <xf numFmtId="0" fontId="1" fillId="0" borderId="25" xfId="1" applyFont="1" applyFill="1" applyBorder="1" applyAlignment="1">
      <alignment horizontal="center" textRotation="90" wrapText="1"/>
    </xf>
    <xf numFmtId="185" fontId="2" fillId="0" borderId="13" xfId="1" applyNumberFormat="1" applyFont="1" applyFill="1" applyBorder="1"/>
    <xf numFmtId="185" fontId="1" fillId="0" borderId="13" xfId="1" applyNumberFormat="1" applyFont="1" applyFill="1" applyBorder="1"/>
    <xf numFmtId="185" fontId="1" fillId="0" borderId="34" xfId="1" applyNumberFormat="1" applyFont="1" applyFill="1" applyBorder="1"/>
    <xf numFmtId="185" fontId="1" fillId="0" borderId="0" xfId="1" applyNumberFormat="1" applyFont="1" applyFill="1" applyBorder="1"/>
    <xf numFmtId="2" fontId="14" fillId="0" borderId="0" xfId="1" applyNumberFormat="1" applyFont="1" applyFill="1"/>
    <xf numFmtId="185" fontId="1" fillId="0" borderId="21" xfId="1" applyNumberFormat="1" applyFont="1" applyFill="1" applyBorder="1"/>
    <xf numFmtId="185" fontId="1" fillId="0" borderId="10" xfId="1" applyNumberFormat="1" applyFont="1" applyFill="1" applyBorder="1"/>
    <xf numFmtId="0" fontId="2" fillId="0" borderId="22" xfId="1" applyFont="1" applyFill="1" applyBorder="1"/>
    <xf numFmtId="185" fontId="1" fillId="0" borderId="35" xfId="1" applyNumberFormat="1" applyFont="1" applyFill="1" applyBorder="1"/>
    <xf numFmtId="185" fontId="2" fillId="0" borderId="36" xfId="1" applyNumberFormat="1" applyFont="1" applyFill="1" applyBorder="1"/>
    <xf numFmtId="185" fontId="2" fillId="0" borderId="6" xfId="1" applyNumberFormat="1" applyFont="1" applyFill="1" applyBorder="1"/>
    <xf numFmtId="185" fontId="1" fillId="0" borderId="6" xfId="1" applyNumberFormat="1" applyFont="1" applyFill="1" applyBorder="1"/>
    <xf numFmtId="185" fontId="2" fillId="0" borderId="37" xfId="1" applyNumberFormat="1" applyFont="1" applyFill="1" applyBorder="1"/>
    <xf numFmtId="185" fontId="2" fillId="0" borderId="22" xfId="1" applyNumberFormat="1" applyFont="1" applyFill="1" applyBorder="1"/>
    <xf numFmtId="185" fontId="2" fillId="0" borderId="25" xfId="1" applyNumberFormat="1" applyFont="1" applyFill="1" applyBorder="1"/>
    <xf numFmtId="185" fontId="1" fillId="0" borderId="37" xfId="1" applyNumberFormat="1" applyFont="1" applyFill="1" applyBorder="1"/>
    <xf numFmtId="185" fontId="1" fillId="0" borderId="25" xfId="1" applyNumberFormat="1" applyFont="1" applyFill="1" applyBorder="1"/>
    <xf numFmtId="185" fontId="2" fillId="0" borderId="34" xfId="1" applyNumberFormat="1" applyFont="1" applyFill="1" applyBorder="1"/>
    <xf numFmtId="185" fontId="1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/>
    <xf numFmtId="2" fontId="1" fillId="0" borderId="0" xfId="1" applyNumberFormat="1" applyFont="1" applyFill="1" applyBorder="1"/>
    <xf numFmtId="0" fontId="1" fillId="0" borderId="7" xfId="1" applyFont="1" applyFill="1" applyBorder="1" applyAlignment="1">
      <alignment textRotation="90" wrapText="1"/>
    </xf>
    <xf numFmtId="0" fontId="1" fillId="0" borderId="19" xfId="1" applyFont="1" applyFill="1" applyBorder="1" applyAlignment="1">
      <alignment textRotation="90" wrapText="1"/>
    </xf>
    <xf numFmtId="0" fontId="1" fillId="0" borderId="18" xfId="1" applyFont="1" applyFill="1" applyBorder="1" applyAlignment="1">
      <alignment textRotation="90" wrapText="1"/>
    </xf>
    <xf numFmtId="0" fontId="1" fillId="0" borderId="3" xfId="1" applyFont="1" applyFill="1" applyBorder="1" applyAlignment="1">
      <alignment textRotation="90" wrapText="1"/>
    </xf>
    <xf numFmtId="0" fontId="1" fillId="0" borderId="6" xfId="1" applyFont="1" applyFill="1" applyBorder="1" applyAlignment="1">
      <alignment textRotation="90" wrapText="1"/>
    </xf>
    <xf numFmtId="0" fontId="1" fillId="0" borderId="25" xfId="1" applyFont="1" applyFill="1" applyBorder="1" applyAlignment="1">
      <alignment textRotation="90" wrapText="1"/>
    </xf>
    <xf numFmtId="0" fontId="1" fillId="0" borderId="35" xfId="1" applyFont="1" applyFill="1" applyBorder="1" applyAlignment="1">
      <alignment horizontal="center" textRotation="90" wrapText="1"/>
    </xf>
    <xf numFmtId="0" fontId="19" fillId="0" borderId="7" xfId="0" applyFont="1" applyBorder="1"/>
    <xf numFmtId="4" fontId="19" fillId="0" borderId="7" xfId="0" applyNumberFormat="1" applyFont="1" applyBorder="1"/>
    <xf numFmtId="4" fontId="19" fillId="0" borderId="27" xfId="0" applyNumberFormat="1" applyFont="1" applyBorder="1"/>
    <xf numFmtId="0" fontId="2" fillId="0" borderId="38" xfId="1" applyFont="1" applyFill="1" applyBorder="1"/>
    <xf numFmtId="0" fontId="2" fillId="0" borderId="39" xfId="1" applyFont="1" applyFill="1" applyBorder="1"/>
    <xf numFmtId="4" fontId="19" fillId="0" borderId="38" xfId="0" applyNumberFormat="1" applyFont="1" applyBorder="1"/>
    <xf numFmtId="4" fontId="2" fillId="0" borderId="12" xfId="1" applyNumberFormat="1" applyFont="1" applyFill="1" applyBorder="1"/>
    <xf numFmtId="3" fontId="19" fillId="0" borderId="6" xfId="0" applyNumberFormat="1" applyFont="1" applyBorder="1"/>
    <xf numFmtId="4" fontId="19" fillId="0" borderId="25" xfId="0" applyNumberFormat="1" applyFont="1" applyBorder="1"/>
    <xf numFmtId="0" fontId="19" fillId="0" borderId="20" xfId="0" applyFont="1" applyBorder="1"/>
    <xf numFmtId="0" fontId="14" fillId="0" borderId="3" xfId="1" applyFont="1" applyFill="1" applyBorder="1"/>
    <xf numFmtId="4" fontId="19" fillId="0" borderId="15" xfId="0" applyNumberFormat="1" applyFont="1" applyBorder="1"/>
    <xf numFmtId="4" fontId="19" fillId="0" borderId="19" xfId="0" applyNumberFormat="1" applyFont="1" applyBorder="1"/>
    <xf numFmtId="0" fontId="2" fillId="0" borderId="37" xfId="1" applyFont="1" applyFill="1" applyBorder="1"/>
    <xf numFmtId="4" fontId="19" fillId="0" borderId="37" xfId="0" applyNumberFormat="1" applyFont="1" applyBorder="1"/>
    <xf numFmtId="3" fontId="19" fillId="0" borderId="22" xfId="0" applyNumberFormat="1" applyFont="1" applyBorder="1"/>
    <xf numFmtId="0" fontId="19" fillId="0" borderId="0" xfId="0" applyFont="1" applyAlignment="1">
      <alignment horizontal="center"/>
    </xf>
    <xf numFmtId="0" fontId="19" fillId="0" borderId="40" xfId="0" applyFont="1" applyBorder="1"/>
    <xf numFmtId="4" fontId="19" fillId="0" borderId="6" xfId="0" applyNumberFormat="1" applyFont="1" applyBorder="1"/>
    <xf numFmtId="4" fontId="19" fillId="0" borderId="0" xfId="0" applyNumberFormat="1" applyFont="1"/>
    <xf numFmtId="0" fontId="1" fillId="0" borderId="29" xfId="1" applyFont="1" applyFill="1" applyBorder="1" applyAlignment="1">
      <alignment textRotation="90" wrapText="1"/>
    </xf>
    <xf numFmtId="0" fontId="1" fillId="0" borderId="8" xfId="1" applyFont="1" applyFill="1" applyBorder="1" applyAlignment="1">
      <alignment textRotation="90" wrapText="1"/>
    </xf>
    <xf numFmtId="0" fontId="1" fillId="0" borderId="22" xfId="1" applyFont="1" applyFill="1" applyBorder="1" applyAlignment="1">
      <alignment textRotation="90" wrapText="1"/>
    </xf>
    <xf numFmtId="185" fontId="1" fillId="0" borderId="22" xfId="1" applyNumberFormat="1" applyFont="1" applyFill="1" applyBorder="1"/>
    <xf numFmtId="185" fontId="1" fillId="0" borderId="18" xfId="1" applyNumberFormat="1" applyFont="1" applyFill="1" applyBorder="1"/>
    <xf numFmtId="185" fontId="1" fillId="0" borderId="8" xfId="1" applyNumberFormat="1" applyFont="1" applyFill="1" applyBorder="1"/>
    <xf numFmtId="185" fontId="1" fillId="0" borderId="2" xfId="1" applyNumberFormat="1" applyFont="1" applyFill="1" applyBorder="1"/>
    <xf numFmtId="4" fontId="2" fillId="3" borderId="0" xfId="0" applyNumberFormat="1" applyFont="1" applyFill="1"/>
    <xf numFmtId="0" fontId="2" fillId="3" borderId="0" xfId="0" applyFont="1" applyFill="1"/>
    <xf numFmtId="9" fontId="2" fillId="3" borderId="0" xfId="0" applyNumberFormat="1" applyFont="1" applyFill="1"/>
    <xf numFmtId="0" fontId="2" fillId="3" borderId="0" xfId="0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wrapText="1"/>
    </xf>
    <xf numFmtId="4" fontId="1" fillId="3" borderId="0" xfId="0" applyNumberFormat="1" applyFont="1" applyFill="1" applyAlignment="1">
      <alignment horizontal="right"/>
    </xf>
    <xf numFmtId="4" fontId="1" fillId="3" borderId="0" xfId="0" applyNumberFormat="1" applyFont="1" applyFill="1"/>
    <xf numFmtId="0" fontId="2" fillId="3" borderId="0" xfId="0" applyFont="1" applyFill="1" applyAlignment="1">
      <alignment horizontal="center"/>
    </xf>
    <xf numFmtId="2" fontId="2" fillId="3" borderId="0" xfId="0" applyNumberFormat="1" applyFont="1" applyFill="1"/>
    <xf numFmtId="4" fontId="1" fillId="3" borderId="1" xfId="0" applyNumberFormat="1" applyFont="1" applyFill="1" applyBorder="1"/>
    <xf numFmtId="4" fontId="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4" fontId="14" fillId="0" borderId="41" xfId="1" applyNumberFormat="1" applyFont="1" applyFill="1" applyBorder="1" applyAlignment="1"/>
    <xf numFmtId="0" fontId="14" fillId="0" borderId="35" xfId="1" applyFont="1" applyBorder="1" applyAlignment="1"/>
    <xf numFmtId="0" fontId="14" fillId="0" borderId="42" xfId="1" applyFont="1" applyBorder="1" applyAlignment="1">
      <alignment horizontal="center" wrapText="1"/>
    </xf>
    <xf numFmtId="0" fontId="14" fillId="0" borderId="43" xfId="1" applyFont="1" applyBorder="1" applyAlignment="1">
      <alignment horizontal="center"/>
    </xf>
    <xf numFmtId="0" fontId="14" fillId="0" borderId="44" xfId="1" applyFont="1" applyBorder="1" applyAlignment="1">
      <alignment horizontal="center"/>
    </xf>
    <xf numFmtId="4" fontId="14" fillId="0" borderId="41" xfId="1" applyNumberFormat="1" applyFont="1" applyFill="1" applyBorder="1" applyAlignment="1">
      <alignment horizontal="center"/>
    </xf>
    <xf numFmtId="4" fontId="14" fillId="0" borderId="35" xfId="1" applyNumberFormat="1" applyFont="1" applyFill="1" applyBorder="1" applyAlignment="1">
      <alignment horizontal="center"/>
    </xf>
    <xf numFmtId="0" fontId="14" fillId="0" borderId="32" xfId="1" applyFont="1" applyBorder="1" applyAlignment="1">
      <alignment horizontal="center"/>
    </xf>
    <xf numFmtId="4" fontId="1" fillId="3" borderId="0" xfId="0" applyNumberFormat="1" applyFont="1" applyFill="1" applyAlignment="1">
      <alignment horizontal="right"/>
    </xf>
    <xf numFmtId="2" fontId="1" fillId="3" borderId="0" xfId="0" applyNumberFormat="1" applyFont="1" applyFill="1" applyBorder="1" applyAlignment="1">
      <alignment horizontal="right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" fontId="17" fillId="0" borderId="0" xfId="1" applyNumberFormat="1" applyFont="1" applyFill="1" applyAlignment="1"/>
    <xf numFmtId="0" fontId="14" fillId="0" borderId="0" xfId="1" applyFont="1" applyFill="1" applyAlignment="1"/>
    <xf numFmtId="0" fontId="17" fillId="0" borderId="0" xfId="1" applyFont="1" applyFill="1" applyAlignment="1"/>
  </cellXfs>
  <cellStyles count="2">
    <cellStyle name="Standard" xfId="0" builtinId="0"/>
    <cellStyle name="Standard_SOLL_IST_von_AZ_bis_SZ_neu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tabSelected="1" zoomScaleNormal="100" workbookViewId="0">
      <selection activeCell="C21" sqref="C21"/>
    </sheetView>
  </sheetViews>
  <sheetFormatPr baseColWidth="10" defaultRowHeight="12.75"/>
  <cols>
    <col min="1" max="1" width="23.7109375" style="14" customWidth="1"/>
    <col min="2" max="2" width="5.28515625" style="14" hidden="1" customWidth="1"/>
    <col min="3" max="3" width="23.7109375" style="14" customWidth="1"/>
    <col min="4" max="4" width="11.42578125" style="15"/>
    <col min="5" max="5" width="8.85546875" style="14" customWidth="1"/>
    <col min="6" max="6" width="10" style="10" customWidth="1"/>
    <col min="7" max="7" width="11.5703125" style="10" customWidth="1"/>
    <col min="8" max="16384" width="11.42578125" style="14"/>
  </cols>
  <sheetData>
    <row r="1" spans="1:9" ht="20.25">
      <c r="A1" s="257" t="s">
        <v>15</v>
      </c>
      <c r="B1" s="258"/>
      <c r="C1" s="258"/>
      <c r="D1" s="258"/>
      <c r="E1" s="258"/>
      <c r="F1" s="258"/>
      <c r="G1" s="258"/>
    </row>
    <row r="2" spans="1:9" ht="20.25">
      <c r="A2" s="28"/>
      <c r="B2" s="15"/>
      <c r="C2" s="15"/>
      <c r="E2" s="15"/>
      <c r="F2" s="15"/>
      <c r="G2" s="15"/>
    </row>
    <row r="3" spans="1:9" ht="18">
      <c r="A3" s="29" t="s">
        <v>11</v>
      </c>
      <c r="D3" s="30"/>
      <c r="E3" s="30"/>
      <c r="F3" s="14"/>
      <c r="G3" s="30"/>
    </row>
    <row r="4" spans="1:9">
      <c r="E4" s="15"/>
      <c r="F4" s="15"/>
      <c r="G4" s="15"/>
    </row>
    <row r="5" spans="1:9" ht="15">
      <c r="A5" s="23" t="s">
        <v>12</v>
      </c>
      <c r="E5" s="15"/>
      <c r="F5" s="15"/>
      <c r="G5" s="15"/>
    </row>
    <row r="6" spans="1:9" ht="15.75">
      <c r="A6" s="23" t="s">
        <v>122</v>
      </c>
      <c r="D6" s="184" t="s">
        <v>79</v>
      </c>
      <c r="E6" s="24"/>
      <c r="F6" s="25"/>
      <c r="G6" s="24"/>
      <c r="H6" s="25"/>
      <c r="I6" s="23"/>
    </row>
    <row r="7" spans="1:9" ht="15">
      <c r="A7" s="23" t="s">
        <v>13</v>
      </c>
      <c r="E7" s="15"/>
      <c r="F7" s="15"/>
      <c r="G7" s="15"/>
    </row>
    <row r="8" spans="1:9" ht="15">
      <c r="A8" s="23" t="s">
        <v>14</v>
      </c>
      <c r="E8" s="15"/>
      <c r="F8" s="15"/>
      <c r="G8" s="15"/>
    </row>
    <row r="9" spans="1:9" ht="20.25">
      <c r="A9" s="28"/>
      <c r="B9" s="15"/>
      <c r="C9" s="15"/>
      <c r="E9" s="15"/>
      <c r="F9" s="15"/>
      <c r="G9" s="15"/>
    </row>
    <row r="10" spans="1:9" ht="15">
      <c r="A10" s="16" t="s">
        <v>16</v>
      </c>
      <c r="B10" s="16"/>
      <c r="C10" s="16"/>
      <c r="D10" s="26"/>
      <c r="E10" s="15"/>
      <c r="F10" s="27"/>
      <c r="G10" s="27"/>
    </row>
    <row r="11" spans="1:9" ht="15">
      <c r="A11" s="259" t="s">
        <v>17</v>
      </c>
      <c r="B11" s="259"/>
      <c r="C11" s="259"/>
      <c r="D11" s="31"/>
      <c r="E11" s="32"/>
      <c r="F11" s="27"/>
      <c r="G11" s="27"/>
    </row>
    <row r="12" spans="1:9" ht="15">
      <c r="A12" s="16" t="s">
        <v>18</v>
      </c>
      <c r="B12" s="16"/>
      <c r="C12" s="16"/>
      <c r="D12" s="17"/>
      <c r="E12" s="32"/>
      <c r="F12" s="27"/>
      <c r="G12" s="27"/>
    </row>
    <row r="13" spans="1:9">
      <c r="A13" s="33"/>
      <c r="B13" s="33"/>
      <c r="D13" s="32"/>
    </row>
    <row r="14" spans="1:9">
      <c r="A14" s="33"/>
      <c r="B14" s="33"/>
    </row>
    <row r="15" spans="1:9">
      <c r="B15" s="33"/>
      <c r="D15" s="34"/>
    </row>
    <row r="16" spans="1:9">
      <c r="A16" s="6" t="s">
        <v>0</v>
      </c>
      <c r="C16" s="2"/>
      <c r="D16" s="3" t="s">
        <v>115</v>
      </c>
      <c r="E16" s="2"/>
      <c r="G16" s="9">
        <v>80477</v>
      </c>
    </row>
    <row r="17" spans="1:7">
      <c r="B17" s="33"/>
    </row>
    <row r="18" spans="1:7">
      <c r="A18" s="1"/>
      <c r="B18" s="1"/>
      <c r="C18" s="2"/>
      <c r="D18" s="3"/>
      <c r="E18" s="2"/>
      <c r="G18" s="13"/>
    </row>
    <row r="19" spans="1:7">
      <c r="A19" s="6" t="s">
        <v>56</v>
      </c>
      <c r="B19" s="33"/>
      <c r="C19" s="2"/>
      <c r="D19" s="3" t="s">
        <v>115</v>
      </c>
      <c r="E19" s="2"/>
      <c r="G19" s="11">
        <v>0</v>
      </c>
    </row>
    <row r="20" spans="1:7">
      <c r="A20" s="33"/>
      <c r="B20" s="33"/>
      <c r="C20" s="2"/>
      <c r="D20" s="3"/>
      <c r="E20" s="2"/>
      <c r="F20" s="8"/>
      <c r="G20" s="8"/>
    </row>
    <row r="21" spans="1:7">
      <c r="A21" s="33"/>
      <c r="B21" s="33"/>
      <c r="C21" s="2"/>
      <c r="D21" s="7"/>
      <c r="E21" s="2"/>
      <c r="F21" s="8"/>
      <c r="G21" s="11"/>
    </row>
    <row r="22" spans="1:7">
      <c r="A22" s="6" t="s">
        <v>1</v>
      </c>
      <c r="B22" s="33"/>
      <c r="C22" s="2"/>
      <c r="D22" s="3" t="s">
        <v>115</v>
      </c>
      <c r="G22" s="11">
        <v>0</v>
      </c>
    </row>
    <row r="23" spans="1:7">
      <c r="A23" s="33"/>
      <c r="B23" s="33"/>
    </row>
    <row r="24" spans="1:7">
      <c r="A24" s="33"/>
      <c r="B24" s="33"/>
      <c r="C24" s="2"/>
      <c r="D24" s="3"/>
      <c r="E24" s="2"/>
      <c r="G24" s="8"/>
    </row>
    <row r="25" spans="1:7">
      <c r="A25" s="6" t="s">
        <v>86</v>
      </c>
      <c r="B25" s="33"/>
      <c r="C25" s="2"/>
      <c r="D25" s="3" t="s">
        <v>115</v>
      </c>
      <c r="E25" s="2"/>
      <c r="F25" s="8"/>
      <c r="G25" s="11">
        <v>0</v>
      </c>
    </row>
    <row r="26" spans="1:7">
      <c r="A26" s="6"/>
      <c r="B26" s="33"/>
      <c r="C26" s="2"/>
      <c r="D26" s="3"/>
      <c r="E26" s="2"/>
      <c r="F26" s="8"/>
      <c r="G26" s="11"/>
    </row>
    <row r="27" spans="1:7">
      <c r="A27" s="6"/>
      <c r="B27" s="33"/>
      <c r="D27" s="3"/>
    </row>
    <row r="28" spans="1:7">
      <c r="A28" s="22" t="s">
        <v>113</v>
      </c>
      <c r="B28" s="33"/>
      <c r="C28" s="2"/>
      <c r="D28" s="3" t="s">
        <v>115</v>
      </c>
      <c r="E28" s="2"/>
      <c r="F28" s="8"/>
      <c r="G28" s="11">
        <v>0</v>
      </c>
    </row>
    <row r="29" spans="1:7">
      <c r="A29" s="22"/>
      <c r="B29" s="33"/>
      <c r="C29" s="2"/>
      <c r="D29" s="3"/>
      <c r="E29" s="2"/>
      <c r="F29" s="8"/>
      <c r="G29" s="11"/>
    </row>
    <row r="30" spans="1:7">
      <c r="A30" s="35"/>
      <c r="B30" s="35"/>
      <c r="C30" s="36"/>
      <c r="D30" s="37"/>
      <c r="E30" s="36"/>
      <c r="F30" s="38"/>
      <c r="G30" s="38"/>
    </row>
    <row r="31" spans="1:7">
      <c r="A31" s="6" t="s">
        <v>3</v>
      </c>
      <c r="B31" s="6"/>
    </row>
    <row r="32" spans="1:7">
      <c r="A32" s="33"/>
      <c r="B32" s="33"/>
    </row>
    <row r="33" spans="1:6">
      <c r="B33" s="260" t="s">
        <v>5</v>
      </c>
      <c r="C33" s="260"/>
      <c r="D33" s="40" t="s">
        <v>4</v>
      </c>
      <c r="E33" s="261" t="s">
        <v>6</v>
      </c>
      <c r="F33" s="261"/>
    </row>
    <row r="34" spans="1:6">
      <c r="B34" s="39"/>
      <c r="C34" s="39"/>
      <c r="D34" s="40"/>
      <c r="E34" s="41"/>
      <c r="F34" s="41"/>
    </row>
    <row r="35" spans="1:6">
      <c r="A35" s="14" t="s">
        <v>0</v>
      </c>
      <c r="B35" s="256">
        <f>G16</f>
        <v>80477</v>
      </c>
      <c r="C35" s="256"/>
      <c r="D35" s="42">
        <v>0.02</v>
      </c>
      <c r="E35" s="256">
        <f>B35-(B35*D35)</f>
        <v>78867.460000000006</v>
      </c>
      <c r="F35" s="256"/>
    </row>
    <row r="36" spans="1:6">
      <c r="A36" s="14" t="s">
        <v>56</v>
      </c>
      <c r="B36" s="256">
        <f>G19</f>
        <v>0</v>
      </c>
      <c r="C36" s="256"/>
      <c r="D36" s="42">
        <v>0.02</v>
      </c>
      <c r="E36" s="256">
        <f>B36-(B36*D36)</f>
        <v>0</v>
      </c>
      <c r="F36" s="256"/>
    </row>
    <row r="37" spans="1:6">
      <c r="A37" s="14" t="s">
        <v>1</v>
      </c>
      <c r="B37" s="256">
        <f>G22</f>
        <v>0</v>
      </c>
      <c r="C37" s="256"/>
      <c r="D37" s="42">
        <v>0.02</v>
      </c>
      <c r="E37" s="256">
        <f>B37-(B37*D37)</f>
        <v>0</v>
      </c>
      <c r="F37" s="256"/>
    </row>
    <row r="38" spans="1:6">
      <c r="A38" s="14" t="s">
        <v>86</v>
      </c>
      <c r="B38" s="256">
        <f>G25</f>
        <v>0</v>
      </c>
      <c r="C38" s="256"/>
      <c r="D38" s="42">
        <v>0</v>
      </c>
      <c r="E38" s="256">
        <f>G25</f>
        <v>0</v>
      </c>
      <c r="F38" s="256"/>
    </row>
    <row r="39" spans="1:6">
      <c r="A39" s="43" t="s">
        <v>113</v>
      </c>
      <c r="B39" s="256">
        <f>+G27</f>
        <v>0</v>
      </c>
      <c r="C39" s="256"/>
      <c r="D39" s="42">
        <v>0</v>
      </c>
      <c r="E39" s="256">
        <f>B39-(B39*D39)</f>
        <v>0</v>
      </c>
      <c r="F39" s="256"/>
    </row>
    <row r="40" spans="1:6" ht="26.25" customHeight="1">
      <c r="A40" s="43"/>
      <c r="B40" s="21"/>
      <c r="C40" s="21"/>
      <c r="D40" s="42"/>
      <c r="E40" s="21"/>
      <c r="F40" s="21"/>
    </row>
    <row r="41" spans="1:6">
      <c r="A41" s="14" t="s">
        <v>7</v>
      </c>
      <c r="B41" s="262"/>
      <c r="C41" s="262"/>
      <c r="D41" s="14"/>
      <c r="F41" s="8">
        <f>+E38+E37+E36+E35+E39</f>
        <v>78867.460000000006</v>
      </c>
    </row>
    <row r="42" spans="1:6">
      <c r="B42" s="15"/>
      <c r="D42" s="44"/>
      <c r="E42" s="44"/>
    </row>
    <row r="43" spans="1:6">
      <c r="A43" s="14" t="s">
        <v>83</v>
      </c>
      <c r="B43" s="15"/>
      <c r="D43" s="14"/>
      <c r="F43" s="8">
        <f>+F41*0.9</f>
        <v>70980.714000000007</v>
      </c>
    </row>
    <row r="44" spans="1:6">
      <c r="B44" s="15"/>
      <c r="D44" s="14"/>
      <c r="F44" s="8"/>
    </row>
    <row r="45" spans="1:6">
      <c r="A45" s="14" t="s">
        <v>23</v>
      </c>
      <c r="B45" s="15"/>
      <c r="D45" s="14"/>
      <c r="F45" s="8">
        <f>F43*19/100</f>
        <v>13486.335660000001</v>
      </c>
    </row>
    <row r="46" spans="1:6">
      <c r="B46" s="15"/>
      <c r="D46" s="14"/>
      <c r="F46" s="8"/>
    </row>
    <row r="47" spans="1:6" ht="24" customHeight="1" thickBot="1">
      <c r="A47" s="14" t="s">
        <v>20</v>
      </c>
      <c r="B47" s="15"/>
      <c r="D47" s="14"/>
      <c r="F47" s="12">
        <f>SUM(F43:F45)</f>
        <v>84467.049660000004</v>
      </c>
    </row>
    <row r="48" spans="1:6" ht="13.5" thickTop="1"/>
    <row r="55" spans="8:8">
      <c r="H55" s="2"/>
    </row>
  </sheetData>
  <mergeCells count="15">
    <mergeCell ref="B41:C41"/>
    <mergeCell ref="B36:C36"/>
    <mergeCell ref="E36:F36"/>
    <mergeCell ref="B37:C37"/>
    <mergeCell ref="E37:F37"/>
    <mergeCell ref="B39:C39"/>
    <mergeCell ref="E39:F39"/>
    <mergeCell ref="B35:C35"/>
    <mergeCell ref="E35:F35"/>
    <mergeCell ref="B38:C38"/>
    <mergeCell ref="E38:F38"/>
    <mergeCell ref="A1:G1"/>
    <mergeCell ref="A11:C11"/>
    <mergeCell ref="B33:C33"/>
    <mergeCell ref="E33:F33"/>
  </mergeCells>
  <phoneticPr fontId="0" type="noConversion"/>
  <pageMargins left="0.78740157499999996" right="0.78740157499999996" top="0.39" bottom="0.28000000000000003" header="0.17" footer="0.19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9"/>
  <sheetViews>
    <sheetView zoomScale="75" zoomScaleNormal="75" zoomScaleSheetLayoutView="50" workbookViewId="0">
      <pane ySplit="4" topLeftCell="A5" activePane="bottomLeft" state="frozen"/>
      <selection activeCell="C13" sqref="C13"/>
      <selection pane="bottomLeft" activeCell="C13" sqref="C13"/>
    </sheetView>
  </sheetViews>
  <sheetFormatPr baseColWidth="10" defaultColWidth="12.5703125" defaultRowHeight="14.25" outlineLevelRow="1"/>
  <cols>
    <col min="1" max="1" width="7.28515625" style="51" customWidth="1"/>
    <col min="2" max="2" width="2.42578125" style="51" customWidth="1"/>
    <col min="3" max="3" width="32.7109375" style="51" bestFit="1" customWidth="1"/>
    <col min="4" max="4" width="3.28515625" style="137" bestFit="1" customWidth="1"/>
    <col min="5" max="5" width="7.85546875" style="138" customWidth="1"/>
    <col min="6" max="6" width="6.5703125" style="139" customWidth="1"/>
    <col min="7" max="7" width="12.85546875" style="138" customWidth="1"/>
    <col min="8" max="8" width="3.42578125" style="139" bestFit="1" customWidth="1"/>
    <col min="9" max="9" width="24.85546875" style="51" customWidth="1"/>
    <col min="10" max="10" width="5.85546875" style="51" bestFit="1" customWidth="1"/>
    <col min="11" max="13" width="5.7109375" style="51" bestFit="1" customWidth="1"/>
    <col min="14" max="14" width="9" style="51" customWidth="1"/>
    <col min="15" max="15" width="10.5703125" style="51" bestFit="1" customWidth="1"/>
    <col min="16" max="16" width="2.7109375" style="51" customWidth="1"/>
    <col min="17" max="17" width="15.28515625" style="51" bestFit="1" customWidth="1"/>
    <col min="18" max="21" width="7.140625" style="51" customWidth="1"/>
    <col min="22" max="16384" width="12.5703125" style="51"/>
  </cols>
  <sheetData>
    <row r="1" spans="1:17" ht="26.25">
      <c r="A1" s="45" t="s">
        <v>24</v>
      </c>
      <c r="B1" s="46"/>
      <c r="C1" s="46"/>
      <c r="D1" s="47"/>
      <c r="E1" s="48"/>
      <c r="F1" s="49" t="s">
        <v>25</v>
      </c>
      <c r="G1" s="48"/>
      <c r="H1" s="50"/>
      <c r="I1" s="46"/>
      <c r="J1" s="49" t="s">
        <v>26</v>
      </c>
      <c r="K1" s="46"/>
      <c r="L1" s="46"/>
      <c r="M1" s="46"/>
      <c r="O1" s="46"/>
    </row>
    <row r="2" spans="1:17" ht="15" thickBot="1">
      <c r="A2" s="52"/>
      <c r="B2" s="46"/>
      <c r="C2" s="46"/>
      <c r="D2" s="47"/>
      <c r="E2" s="48"/>
      <c r="F2" s="50"/>
      <c r="G2" s="48"/>
      <c r="H2" s="50"/>
      <c r="I2" s="46"/>
      <c r="J2" s="46"/>
      <c r="K2" s="46"/>
      <c r="L2" s="46"/>
      <c r="M2" s="46"/>
      <c r="N2" s="46"/>
      <c r="O2" s="46"/>
      <c r="Q2" s="46"/>
    </row>
    <row r="3" spans="1:17" ht="15" thickBot="1">
      <c r="A3" s="52"/>
      <c r="B3" s="20"/>
      <c r="C3" s="53"/>
      <c r="D3" s="53"/>
      <c r="E3" s="54"/>
      <c r="F3" s="269" t="s">
        <v>27</v>
      </c>
      <c r="G3" s="270"/>
      <c r="H3" s="264" t="s">
        <v>84</v>
      </c>
      <c r="I3" s="265"/>
      <c r="J3" s="266" t="s">
        <v>98</v>
      </c>
      <c r="K3" s="267"/>
      <c r="L3" s="267"/>
      <c r="M3" s="267"/>
      <c r="N3" s="267"/>
      <c r="O3" s="268"/>
      <c r="P3" s="263"/>
      <c r="Q3" s="263"/>
    </row>
    <row r="4" spans="1:17" s="64" customFormat="1" ht="81" customHeight="1" thickBot="1">
      <c r="A4" s="55" t="s">
        <v>28</v>
      </c>
      <c r="B4" s="55" t="s">
        <v>29</v>
      </c>
      <c r="C4" s="55" t="s">
        <v>30</v>
      </c>
      <c r="D4" s="56" t="s">
        <v>31</v>
      </c>
      <c r="E4" s="57" t="s">
        <v>32</v>
      </c>
      <c r="F4" s="58" t="s">
        <v>94</v>
      </c>
      <c r="G4" s="59" t="s">
        <v>95</v>
      </c>
      <c r="H4" s="58" t="s">
        <v>96</v>
      </c>
      <c r="I4" s="60" t="s">
        <v>97</v>
      </c>
      <c r="J4" s="61" t="s">
        <v>98</v>
      </c>
      <c r="K4" s="61" t="s">
        <v>99</v>
      </c>
      <c r="L4" s="61" t="s">
        <v>100</v>
      </c>
      <c r="M4" s="62" t="s">
        <v>101</v>
      </c>
      <c r="N4" s="63" t="s">
        <v>102</v>
      </c>
      <c r="O4" s="61" t="s">
        <v>92</v>
      </c>
      <c r="Q4" s="65" t="s">
        <v>103</v>
      </c>
    </row>
    <row r="5" spans="1:17" ht="13.5" customHeight="1" outlineLevel="1">
      <c r="A5" s="66" t="s">
        <v>33</v>
      </c>
      <c r="B5" s="67"/>
      <c r="C5" s="68" t="s">
        <v>34</v>
      </c>
      <c r="D5" s="69"/>
      <c r="E5" s="70"/>
      <c r="F5" s="71"/>
      <c r="G5" s="72">
        <f>IF(OR(B5=""),E5*F5,0)</f>
        <v>0</v>
      </c>
      <c r="H5" s="73"/>
      <c r="I5" s="74">
        <f>E5*H5</f>
        <v>0</v>
      </c>
      <c r="J5" s="67"/>
      <c r="K5" s="67"/>
      <c r="L5" s="67"/>
      <c r="M5" s="75"/>
      <c r="N5" s="76">
        <f>SUM(J5:M5)</f>
        <v>0</v>
      </c>
      <c r="O5" s="67"/>
      <c r="Q5" s="77">
        <f>N5*E5</f>
        <v>0</v>
      </c>
    </row>
    <row r="6" spans="1:17" ht="13.5" customHeight="1" outlineLevel="1">
      <c r="A6" s="78" t="s">
        <v>35</v>
      </c>
      <c r="B6" s="67"/>
      <c r="C6" s="68" t="s">
        <v>36</v>
      </c>
      <c r="D6" s="69" t="s">
        <v>37</v>
      </c>
      <c r="E6" s="70">
        <v>80000</v>
      </c>
      <c r="F6" s="73">
        <v>1</v>
      </c>
      <c r="G6" s="72">
        <f>IF(OR(B6=""),E6*F6,0)</f>
        <v>80000</v>
      </c>
      <c r="H6" s="73">
        <v>1</v>
      </c>
      <c r="I6" s="74">
        <f>E6*H6</f>
        <v>80000</v>
      </c>
      <c r="J6" s="67">
        <v>1</v>
      </c>
      <c r="K6" s="67"/>
      <c r="L6" s="67"/>
      <c r="M6" s="75"/>
      <c r="N6" s="79">
        <f>SUM(J6:M6)</f>
        <v>1</v>
      </c>
      <c r="O6" s="67"/>
      <c r="Q6" s="70">
        <f>N6*E6</f>
        <v>80000</v>
      </c>
    </row>
    <row r="7" spans="1:17" ht="13.5" customHeight="1">
      <c r="A7" s="80"/>
      <c r="B7" s="67"/>
      <c r="C7" s="81" t="s">
        <v>38</v>
      </c>
      <c r="D7" s="69"/>
      <c r="E7" s="70"/>
      <c r="F7" s="71"/>
      <c r="G7" s="82">
        <f>SUM(G6:G6)</f>
        <v>80000</v>
      </c>
      <c r="H7" s="83"/>
      <c r="I7" s="82">
        <f>SUM(I6:I6)</f>
        <v>80000</v>
      </c>
      <c r="J7" s="67"/>
      <c r="K7" s="67"/>
      <c r="L7" s="67"/>
      <c r="M7" s="84"/>
      <c r="N7" s="85"/>
      <c r="O7" s="67"/>
      <c r="Q7" s="86">
        <f>SUM(Q6:Q6)</f>
        <v>80000</v>
      </c>
    </row>
    <row r="8" spans="1:17" ht="13.5" customHeight="1">
      <c r="A8" s="80"/>
      <c r="B8" s="67"/>
      <c r="C8" s="81"/>
      <c r="D8" s="69"/>
      <c r="E8" s="70"/>
      <c r="F8" s="71"/>
      <c r="G8" s="74"/>
      <c r="H8" s="83"/>
      <c r="I8" s="82"/>
      <c r="J8" s="67"/>
      <c r="K8" s="67"/>
      <c r="L8" s="67"/>
      <c r="M8" s="84"/>
      <c r="N8" s="79"/>
      <c r="O8" s="67"/>
      <c r="Q8" s="86"/>
    </row>
    <row r="9" spans="1:17" ht="13.5" customHeight="1" outlineLevel="1">
      <c r="A9" s="87" t="s">
        <v>39</v>
      </c>
      <c r="B9" s="67"/>
      <c r="C9" s="68" t="s">
        <v>40</v>
      </c>
      <c r="D9" s="69"/>
      <c r="E9" s="70"/>
      <c r="F9" s="73"/>
      <c r="G9" s="72">
        <f>IF(OR(B9=1),0,E9*F9)</f>
        <v>0</v>
      </c>
      <c r="H9" s="73"/>
      <c r="I9" s="74">
        <f t="shared" ref="I9:I14" si="0">E9*H9</f>
        <v>0</v>
      </c>
      <c r="J9" s="67"/>
      <c r="K9" s="67"/>
      <c r="L9" s="67"/>
      <c r="M9" s="84"/>
      <c r="N9" s="79">
        <f t="shared" ref="N9:N14" si="1">SUM(J9:M9)</f>
        <v>0</v>
      </c>
      <c r="O9" s="67"/>
      <c r="Q9" s="70">
        <f t="shared" ref="Q9:Q14" si="2">N9*E9</f>
        <v>0</v>
      </c>
    </row>
    <row r="10" spans="1:17" ht="13.5" customHeight="1" outlineLevel="1">
      <c r="A10" s="87" t="s">
        <v>41</v>
      </c>
      <c r="B10" s="67"/>
      <c r="C10" s="68" t="s">
        <v>42</v>
      </c>
      <c r="D10" s="69"/>
      <c r="E10" s="70"/>
      <c r="F10" s="73"/>
      <c r="G10" s="72"/>
      <c r="H10" s="73"/>
      <c r="I10" s="74">
        <f t="shared" si="0"/>
        <v>0</v>
      </c>
      <c r="J10" s="67"/>
      <c r="K10" s="67"/>
      <c r="L10" s="67"/>
      <c r="M10" s="84"/>
      <c r="N10" s="79">
        <f t="shared" si="1"/>
        <v>0</v>
      </c>
      <c r="O10" s="67"/>
      <c r="Q10" s="70">
        <f t="shared" si="2"/>
        <v>0</v>
      </c>
    </row>
    <row r="11" spans="1:17" ht="13.5" customHeight="1" outlineLevel="1">
      <c r="A11" s="87" t="s">
        <v>43</v>
      </c>
      <c r="B11" s="67"/>
      <c r="C11" s="68" t="s">
        <v>44</v>
      </c>
      <c r="D11" s="69" t="s">
        <v>37</v>
      </c>
      <c r="E11" s="70">
        <v>65</v>
      </c>
      <c r="F11" s="73">
        <v>5</v>
      </c>
      <c r="G11" s="72">
        <f>IF(OR(B11=""),E11*F11,0)</f>
        <v>325</v>
      </c>
      <c r="H11" s="73">
        <v>7</v>
      </c>
      <c r="I11" s="74">
        <f t="shared" si="0"/>
        <v>455</v>
      </c>
      <c r="J11" s="67">
        <v>5</v>
      </c>
      <c r="K11" s="67"/>
      <c r="L11" s="67"/>
      <c r="M11" s="84"/>
      <c r="N11" s="79">
        <f t="shared" si="1"/>
        <v>5</v>
      </c>
      <c r="O11" s="67"/>
      <c r="Q11" s="70">
        <f t="shared" si="2"/>
        <v>325</v>
      </c>
    </row>
    <row r="12" spans="1:17" ht="13.5" customHeight="1" outlineLevel="1">
      <c r="A12" s="88" t="s">
        <v>45</v>
      </c>
      <c r="B12" s="67"/>
      <c r="C12" s="68" t="s">
        <v>46</v>
      </c>
      <c r="D12" s="69" t="s">
        <v>37</v>
      </c>
      <c r="E12" s="70">
        <v>76</v>
      </c>
      <c r="F12" s="73">
        <v>5</v>
      </c>
      <c r="G12" s="72">
        <f>IF(OR(B12=""),E12*F12,0)</f>
        <v>380</v>
      </c>
      <c r="H12" s="73">
        <v>5</v>
      </c>
      <c r="I12" s="74">
        <f t="shared" si="0"/>
        <v>380</v>
      </c>
      <c r="J12" s="67">
        <v>2</v>
      </c>
      <c r="K12" s="67"/>
      <c r="L12" s="67"/>
      <c r="M12" s="84"/>
      <c r="N12" s="79">
        <f t="shared" si="1"/>
        <v>2</v>
      </c>
      <c r="O12" s="67"/>
      <c r="Q12" s="70">
        <f t="shared" si="2"/>
        <v>152</v>
      </c>
    </row>
    <row r="13" spans="1:17" s="91" customFormat="1" ht="13.5" customHeight="1" outlineLevel="1">
      <c r="A13" s="89" t="s">
        <v>47</v>
      </c>
      <c r="B13" s="81"/>
      <c r="C13" s="68" t="s">
        <v>48</v>
      </c>
      <c r="D13" s="69"/>
      <c r="E13" s="70"/>
      <c r="F13" s="73"/>
      <c r="G13" s="72">
        <f>IF(OR(B13=""),E13*F13,0)</f>
        <v>0</v>
      </c>
      <c r="H13" s="73"/>
      <c r="I13" s="74">
        <f t="shared" si="0"/>
        <v>0</v>
      </c>
      <c r="J13" s="81"/>
      <c r="K13" s="81"/>
      <c r="L13" s="81"/>
      <c r="M13" s="90"/>
      <c r="N13" s="79">
        <f t="shared" si="1"/>
        <v>0</v>
      </c>
      <c r="O13" s="81"/>
      <c r="Q13" s="70">
        <f t="shared" si="2"/>
        <v>0</v>
      </c>
    </row>
    <row r="14" spans="1:17" ht="13.5" customHeight="1" outlineLevel="1">
      <c r="A14" s="89" t="s">
        <v>49</v>
      </c>
      <c r="B14" s="67"/>
      <c r="C14" s="68" t="s">
        <v>50</v>
      </c>
      <c r="D14" s="69" t="s">
        <v>37</v>
      </c>
      <c r="E14" s="70">
        <v>100</v>
      </c>
      <c r="F14" s="73">
        <v>4</v>
      </c>
      <c r="G14" s="72">
        <f>IF(OR(B14=""),E14*F14,0)</f>
        <v>400</v>
      </c>
      <c r="H14" s="73">
        <v>9</v>
      </c>
      <c r="I14" s="74">
        <f t="shared" si="0"/>
        <v>900</v>
      </c>
      <c r="J14" s="67"/>
      <c r="K14" s="67"/>
      <c r="L14" s="67"/>
      <c r="M14" s="84"/>
      <c r="N14" s="79">
        <f t="shared" si="1"/>
        <v>0</v>
      </c>
      <c r="O14" s="67"/>
      <c r="P14" s="92"/>
      <c r="Q14" s="70">
        <f t="shared" si="2"/>
        <v>0</v>
      </c>
    </row>
    <row r="15" spans="1:17" ht="13.5" customHeight="1" thickBot="1">
      <c r="A15" s="93"/>
      <c r="B15" s="67"/>
      <c r="C15" s="81" t="s">
        <v>51</v>
      </c>
      <c r="D15" s="69"/>
      <c r="E15" s="94"/>
      <c r="F15" s="73"/>
      <c r="G15" s="82">
        <f>SUM(G9:G14)</f>
        <v>1105</v>
      </c>
      <c r="H15" s="83"/>
      <c r="I15" s="82">
        <f>SUM(I9:I14)</f>
        <v>1735</v>
      </c>
      <c r="J15" s="67"/>
      <c r="K15" s="67"/>
      <c r="L15" s="67"/>
      <c r="M15" s="84"/>
      <c r="N15" s="95"/>
      <c r="O15" s="67"/>
      <c r="Q15" s="96">
        <f>SUM(Q9:Q14)</f>
        <v>477</v>
      </c>
    </row>
    <row r="16" spans="1:17" ht="13.5" customHeight="1">
      <c r="A16" s="97"/>
      <c r="B16" s="46"/>
      <c r="C16" s="46"/>
      <c r="D16" s="47"/>
      <c r="E16" s="48"/>
      <c r="F16" s="98"/>
      <c r="G16" s="48"/>
      <c r="H16" s="98"/>
      <c r="I16" s="46"/>
      <c r="J16" s="46"/>
      <c r="K16" s="46"/>
      <c r="L16" s="46"/>
      <c r="M16" s="46"/>
      <c r="N16" s="46"/>
      <c r="O16" s="46"/>
      <c r="Q16" s="46"/>
    </row>
    <row r="17" spans="1:17" ht="13.5" customHeight="1">
      <c r="A17" s="97"/>
      <c r="B17" s="46"/>
      <c r="C17" s="52" t="s">
        <v>52</v>
      </c>
      <c r="D17" s="47"/>
      <c r="E17" s="48"/>
      <c r="F17" s="98"/>
      <c r="G17" s="99">
        <f>+G15+G7</f>
        <v>81105</v>
      </c>
      <c r="H17" s="98"/>
      <c r="I17" s="99">
        <f>I7+I15</f>
        <v>81735</v>
      </c>
      <c r="J17" s="46"/>
      <c r="K17" s="46"/>
      <c r="L17" s="46"/>
      <c r="M17" s="46"/>
      <c r="N17" s="99"/>
      <c r="O17" s="46"/>
      <c r="Q17" s="46"/>
    </row>
    <row r="18" spans="1:17" ht="13.5" customHeight="1">
      <c r="A18" s="97"/>
      <c r="B18" s="46"/>
      <c r="C18" s="52"/>
      <c r="D18" s="47"/>
      <c r="E18" s="48"/>
      <c r="F18" s="98"/>
      <c r="G18" s="99"/>
      <c r="H18" s="98"/>
      <c r="I18" s="99"/>
      <c r="J18" s="46"/>
      <c r="K18" s="46"/>
      <c r="L18" s="46"/>
      <c r="M18" s="46"/>
      <c r="N18" s="99"/>
      <c r="O18" s="46"/>
      <c r="Q18" s="46"/>
    </row>
    <row r="19" spans="1:17" ht="13.5" customHeight="1">
      <c r="A19" s="97"/>
      <c r="B19" s="46"/>
      <c r="C19" s="46"/>
      <c r="D19" s="46"/>
      <c r="E19" s="46"/>
      <c r="F19" s="98"/>
      <c r="G19" s="100" t="s">
        <v>53</v>
      </c>
      <c r="H19" s="98"/>
      <c r="I19" s="46"/>
      <c r="J19" s="46"/>
      <c r="K19" s="46"/>
      <c r="L19" s="46"/>
      <c r="M19" s="46"/>
      <c r="N19" s="46"/>
      <c r="O19" s="46"/>
      <c r="Q19" s="99">
        <f>Q15+Q7</f>
        <v>80477</v>
      </c>
    </row>
    <row r="20" spans="1:17" ht="13.5" customHeight="1" thickBot="1">
      <c r="A20" s="97"/>
      <c r="B20" s="46"/>
      <c r="C20" s="46"/>
      <c r="D20" s="46"/>
      <c r="E20" s="46"/>
      <c r="F20" s="98"/>
      <c r="G20" s="100" t="s">
        <v>54</v>
      </c>
      <c r="H20" s="98"/>
      <c r="I20" s="46"/>
      <c r="J20" s="46"/>
      <c r="K20" s="46"/>
      <c r="L20" s="46"/>
      <c r="M20" s="46"/>
      <c r="N20" s="46"/>
      <c r="O20" s="46"/>
      <c r="Q20" s="101">
        <f>Q19*-0.02</f>
        <v>-1609.54</v>
      </c>
    </row>
    <row r="21" spans="1:17" ht="13.5" customHeight="1">
      <c r="A21" s="97"/>
      <c r="B21" s="46"/>
      <c r="C21" s="46"/>
      <c r="D21" s="46"/>
      <c r="E21" s="46"/>
      <c r="F21" s="98"/>
      <c r="G21" s="100"/>
      <c r="H21" s="98"/>
      <c r="I21" s="46"/>
      <c r="J21" s="46"/>
      <c r="K21" s="46"/>
      <c r="L21" s="46"/>
      <c r="M21" s="46"/>
      <c r="N21" s="46"/>
      <c r="O21" s="46"/>
      <c r="Q21" s="52"/>
    </row>
    <row r="22" spans="1:17" ht="13.5" customHeight="1">
      <c r="A22" s="97"/>
      <c r="B22" s="46"/>
      <c r="C22" s="46"/>
      <c r="D22" s="46"/>
      <c r="E22" s="46"/>
      <c r="F22" s="98"/>
      <c r="G22" s="100" t="s">
        <v>55</v>
      </c>
      <c r="H22" s="98"/>
      <c r="I22" s="46"/>
      <c r="J22" s="46"/>
      <c r="K22" s="46"/>
      <c r="L22" s="46"/>
      <c r="M22" s="46"/>
      <c r="N22" s="46"/>
      <c r="O22" s="46"/>
      <c r="Q22" s="99">
        <f>SUM(Q19:Q21)</f>
        <v>78867.460000000006</v>
      </c>
    </row>
    <row r="23" spans="1:17" ht="13.5" customHeight="1" thickBot="1">
      <c r="A23" s="97"/>
      <c r="B23" s="46"/>
      <c r="C23" s="46"/>
      <c r="D23" s="47"/>
      <c r="E23" s="48"/>
      <c r="F23" s="98"/>
      <c r="G23" s="48"/>
      <c r="H23" s="98"/>
      <c r="I23" s="102"/>
      <c r="J23" s="46"/>
      <c r="K23" s="46"/>
      <c r="L23" s="46"/>
      <c r="M23" s="102"/>
      <c r="N23" s="103"/>
      <c r="O23" s="46"/>
      <c r="Q23" s="46"/>
    </row>
    <row r="24" spans="1:17" ht="13.5" customHeight="1">
      <c r="A24" s="93"/>
      <c r="B24" s="67"/>
      <c r="C24" s="81" t="s">
        <v>56</v>
      </c>
      <c r="D24" s="69"/>
      <c r="E24" s="104"/>
      <c r="F24" s="105"/>
      <c r="G24" s="106"/>
      <c r="H24" s="83"/>
      <c r="I24" s="107"/>
      <c r="J24" s="67"/>
      <c r="K24" s="67"/>
      <c r="L24" s="67"/>
      <c r="M24" s="108"/>
      <c r="N24" s="109"/>
      <c r="O24" s="110"/>
      <c r="Q24" s="111"/>
    </row>
    <row r="25" spans="1:17" ht="13.5" customHeight="1">
      <c r="A25" s="93"/>
      <c r="B25" s="67"/>
      <c r="C25" s="81"/>
      <c r="D25" s="69"/>
      <c r="E25" s="70"/>
      <c r="F25" s="105">
        <v>0</v>
      </c>
      <c r="G25" s="106">
        <v>0</v>
      </c>
      <c r="H25" s="112"/>
      <c r="I25" s="113">
        <v>0</v>
      </c>
      <c r="J25" s="67"/>
      <c r="K25" s="67"/>
      <c r="L25" s="67"/>
      <c r="M25" s="84"/>
      <c r="N25" s="85"/>
      <c r="O25" s="110"/>
      <c r="Q25" s="77">
        <v>0</v>
      </c>
    </row>
    <row r="26" spans="1:17" ht="13.5" customHeight="1">
      <c r="A26" s="93"/>
      <c r="B26" s="67"/>
      <c r="C26" s="81" t="s">
        <v>57</v>
      </c>
      <c r="D26" s="69"/>
      <c r="E26" s="70"/>
      <c r="F26" s="105">
        <v>0</v>
      </c>
      <c r="G26" s="114">
        <v>0</v>
      </c>
      <c r="H26" s="83"/>
      <c r="I26" s="82">
        <v>0</v>
      </c>
      <c r="J26" s="67"/>
      <c r="K26" s="67"/>
      <c r="L26" s="67"/>
      <c r="M26" s="84"/>
      <c r="N26" s="79"/>
      <c r="O26" s="110"/>
      <c r="Q26" s="86">
        <v>0</v>
      </c>
    </row>
    <row r="27" spans="1:17" ht="13.5" customHeight="1">
      <c r="A27" s="93"/>
      <c r="B27" s="67"/>
      <c r="C27" s="68"/>
      <c r="D27" s="115"/>
      <c r="E27" s="70"/>
      <c r="F27" s="105">
        <v>0</v>
      </c>
      <c r="G27" s="116">
        <v>0</v>
      </c>
      <c r="H27" s="73"/>
      <c r="I27" s="74">
        <f>E27*H27</f>
        <v>0</v>
      </c>
      <c r="J27" s="67"/>
      <c r="K27" s="67"/>
      <c r="L27" s="67"/>
      <c r="M27" s="84"/>
      <c r="N27" s="79"/>
      <c r="O27" s="110"/>
      <c r="Q27" s="70">
        <f>N27*E27</f>
        <v>0</v>
      </c>
    </row>
    <row r="28" spans="1:17" ht="13.5" customHeight="1">
      <c r="A28" s="93"/>
      <c r="B28" s="67"/>
      <c r="C28" s="81" t="s">
        <v>58</v>
      </c>
      <c r="D28" s="69"/>
      <c r="E28" s="70"/>
      <c r="F28" s="105">
        <v>0</v>
      </c>
      <c r="G28" s="114">
        <v>0</v>
      </c>
      <c r="H28" s="83"/>
      <c r="I28" s="82">
        <f>SUM(I27:I27)</f>
        <v>0</v>
      </c>
      <c r="J28" s="67"/>
      <c r="K28" s="67"/>
      <c r="L28" s="67"/>
      <c r="M28" s="84"/>
      <c r="N28" s="79"/>
      <c r="O28" s="110"/>
      <c r="Q28" s="86">
        <f>SUM(Q27:Q27)</f>
        <v>0</v>
      </c>
    </row>
    <row r="29" spans="1:17" ht="13.5" customHeight="1" thickBot="1">
      <c r="A29" s="93"/>
      <c r="B29" s="67"/>
      <c r="C29" s="81"/>
      <c r="D29" s="69"/>
      <c r="E29" s="94"/>
      <c r="F29" s="105"/>
      <c r="G29" s="116"/>
      <c r="H29" s="83"/>
      <c r="I29" s="82"/>
      <c r="J29" s="67"/>
      <c r="K29" s="67"/>
      <c r="L29" s="67"/>
      <c r="M29" s="84"/>
      <c r="N29" s="95"/>
      <c r="O29" s="110"/>
      <c r="Q29" s="94"/>
    </row>
    <row r="30" spans="1:17" ht="13.5" customHeight="1">
      <c r="A30" s="97"/>
      <c r="B30" s="46"/>
      <c r="C30" s="46"/>
      <c r="D30" s="47"/>
      <c r="E30" s="48"/>
      <c r="F30" s="98"/>
      <c r="G30" s="48"/>
      <c r="H30" s="98"/>
      <c r="I30" s="46"/>
      <c r="J30" s="46"/>
      <c r="K30" s="46"/>
      <c r="L30" s="46"/>
      <c r="M30" s="46"/>
      <c r="N30" s="46"/>
      <c r="O30" s="46"/>
      <c r="Q30" s="46"/>
    </row>
    <row r="31" spans="1:17" ht="13.5" customHeight="1">
      <c r="A31" s="97"/>
      <c r="B31" s="46"/>
      <c r="C31" s="52" t="s">
        <v>59</v>
      </c>
      <c r="D31" s="47"/>
      <c r="E31" s="48"/>
      <c r="F31" s="98"/>
      <c r="G31" s="117">
        <f>G27+G25</f>
        <v>0</v>
      </c>
      <c r="H31" s="98"/>
      <c r="I31" s="117">
        <f>+I28+I26</f>
        <v>0</v>
      </c>
      <c r="J31" s="46"/>
      <c r="K31" s="46"/>
      <c r="L31" s="46"/>
      <c r="M31" s="46"/>
      <c r="N31" s="117"/>
      <c r="O31" s="46"/>
      <c r="Q31" s="46"/>
    </row>
    <row r="32" spans="1:17" ht="13.5" customHeight="1">
      <c r="A32" s="97"/>
      <c r="B32" s="46"/>
      <c r="C32" s="52"/>
      <c r="D32" s="47"/>
      <c r="E32" s="48"/>
      <c r="F32" s="98"/>
      <c r="G32" s="117"/>
      <c r="H32" s="98"/>
      <c r="I32" s="117"/>
      <c r="J32" s="46"/>
      <c r="K32" s="46"/>
      <c r="L32" s="46"/>
      <c r="M32" s="46"/>
      <c r="N32" s="117"/>
      <c r="O32" s="46"/>
      <c r="Q32" s="46"/>
    </row>
    <row r="33" spans="1:17" ht="13.5" customHeight="1">
      <c r="A33" s="97"/>
      <c r="B33" s="46"/>
      <c r="C33" s="46"/>
      <c r="D33" s="46"/>
      <c r="E33" s="46"/>
      <c r="F33" s="98"/>
      <c r="G33" s="100" t="s">
        <v>60</v>
      </c>
      <c r="H33" s="98"/>
      <c r="I33" s="46"/>
      <c r="J33" s="46"/>
      <c r="K33" s="46"/>
      <c r="L33" s="46"/>
      <c r="M33" s="46"/>
      <c r="N33" s="46"/>
      <c r="O33" s="46"/>
      <c r="Q33" s="99">
        <f>+Q28+Q26</f>
        <v>0</v>
      </c>
    </row>
    <row r="34" spans="1:17" ht="13.5" customHeight="1" thickBot="1">
      <c r="A34" s="97"/>
      <c r="B34" s="46"/>
      <c r="C34" s="46"/>
      <c r="D34" s="46"/>
      <c r="E34" s="46"/>
      <c r="F34" s="98"/>
      <c r="G34" s="100" t="s">
        <v>54</v>
      </c>
      <c r="H34" s="98"/>
      <c r="I34" s="46"/>
      <c r="J34" s="46"/>
      <c r="K34" s="46"/>
      <c r="L34" s="46"/>
      <c r="M34" s="46"/>
      <c r="N34" s="46"/>
      <c r="O34" s="46"/>
      <c r="Q34" s="101">
        <f>Q33*-0.02</f>
        <v>0</v>
      </c>
    </row>
    <row r="35" spans="1:17" ht="13.5" customHeight="1">
      <c r="A35" s="97"/>
      <c r="B35" s="46"/>
      <c r="C35" s="46"/>
      <c r="D35" s="46"/>
      <c r="E35" s="46"/>
      <c r="F35" s="98"/>
      <c r="G35" s="100"/>
      <c r="H35" s="98"/>
      <c r="I35" s="46"/>
      <c r="J35" s="46"/>
      <c r="K35" s="46"/>
      <c r="L35" s="46"/>
      <c r="M35" s="46"/>
      <c r="N35" s="46"/>
      <c r="O35" s="46"/>
      <c r="Q35" s="52"/>
    </row>
    <row r="36" spans="1:17" ht="13.5" customHeight="1">
      <c r="A36" s="97"/>
      <c r="B36" s="46"/>
      <c r="C36" s="46"/>
      <c r="D36" s="46"/>
      <c r="E36" s="46"/>
      <c r="F36" s="98"/>
      <c r="G36" s="100" t="s">
        <v>61</v>
      </c>
      <c r="H36" s="98"/>
      <c r="I36" s="46"/>
      <c r="J36" s="46"/>
      <c r="K36" s="46"/>
      <c r="L36" s="46"/>
      <c r="M36" s="46"/>
      <c r="N36" s="46"/>
      <c r="O36" s="46"/>
      <c r="Q36" s="99">
        <f>SUM(Q33:Q35)</f>
        <v>0</v>
      </c>
    </row>
    <row r="37" spans="1:17" ht="13.5" customHeight="1" thickBot="1">
      <c r="A37" s="97"/>
      <c r="B37" s="46"/>
      <c r="C37" s="46"/>
      <c r="D37" s="46"/>
      <c r="E37" s="46"/>
      <c r="F37" s="98"/>
      <c r="G37" s="100"/>
      <c r="H37" s="118"/>
      <c r="I37" s="102"/>
      <c r="J37" s="46"/>
      <c r="K37" s="46"/>
      <c r="L37" s="46"/>
      <c r="M37" s="46"/>
      <c r="N37" s="46"/>
      <c r="O37" s="46"/>
      <c r="Q37" s="99"/>
    </row>
    <row r="38" spans="1:17" ht="13.5" customHeight="1">
      <c r="A38" s="93"/>
      <c r="B38" s="67"/>
      <c r="C38" s="81" t="s">
        <v>62</v>
      </c>
      <c r="D38" s="69"/>
      <c r="E38" s="104"/>
      <c r="F38" s="105"/>
      <c r="G38" s="106"/>
      <c r="H38" s="112"/>
      <c r="I38" s="107"/>
      <c r="J38" s="67"/>
      <c r="K38" s="67"/>
      <c r="L38" s="67"/>
      <c r="M38" s="84"/>
      <c r="N38" s="109"/>
      <c r="O38" s="110"/>
      <c r="Q38" s="111"/>
    </row>
    <row r="39" spans="1:17" ht="13.5" customHeight="1">
      <c r="A39" s="93"/>
      <c r="B39" s="67"/>
      <c r="C39" s="68"/>
      <c r="D39" s="69"/>
      <c r="E39" s="70"/>
      <c r="F39" s="105">
        <v>0</v>
      </c>
      <c r="G39" s="116">
        <v>0</v>
      </c>
      <c r="H39" s="73"/>
      <c r="I39" s="74">
        <f>E39*H39</f>
        <v>0</v>
      </c>
      <c r="J39" s="67"/>
      <c r="K39" s="67"/>
      <c r="L39" s="67"/>
      <c r="M39" s="84"/>
      <c r="N39" s="79"/>
      <c r="O39" s="110"/>
      <c r="Q39" s="70">
        <f>N39*E39</f>
        <v>0</v>
      </c>
    </row>
    <row r="40" spans="1:17" ht="13.5" customHeight="1">
      <c r="A40" s="93"/>
      <c r="B40" s="67"/>
      <c r="C40" s="81" t="s">
        <v>63</v>
      </c>
      <c r="D40" s="69"/>
      <c r="E40" s="70"/>
      <c r="F40" s="105">
        <v>0</v>
      </c>
      <c r="G40" s="114">
        <v>0</v>
      </c>
      <c r="H40" s="83"/>
      <c r="I40" s="82">
        <f>SUM(I39:I39)</f>
        <v>0</v>
      </c>
      <c r="J40" s="67"/>
      <c r="K40" s="67"/>
      <c r="L40" s="67"/>
      <c r="M40" s="84"/>
      <c r="N40" s="79"/>
      <c r="O40" s="110"/>
      <c r="Q40" s="86">
        <f>SUM(Q39:Q39)</f>
        <v>0</v>
      </c>
    </row>
    <row r="41" spans="1:17" ht="13.5" customHeight="1">
      <c r="A41" s="93"/>
      <c r="B41" s="67"/>
      <c r="C41" s="68"/>
      <c r="D41" s="115"/>
      <c r="E41" s="70"/>
      <c r="F41" s="105">
        <v>0</v>
      </c>
      <c r="G41" s="116">
        <v>0</v>
      </c>
      <c r="H41" s="73"/>
      <c r="I41" s="74">
        <f>E41*H41</f>
        <v>0</v>
      </c>
      <c r="J41" s="67"/>
      <c r="K41" s="67"/>
      <c r="L41" s="67"/>
      <c r="M41" s="84"/>
      <c r="N41" s="79"/>
      <c r="O41" s="110"/>
      <c r="Q41" s="70">
        <f>N41*E41</f>
        <v>0</v>
      </c>
    </row>
    <row r="42" spans="1:17" ht="13.5" customHeight="1" thickBot="1">
      <c r="A42" s="93"/>
      <c r="B42" s="67"/>
      <c r="C42" s="81" t="s">
        <v>64</v>
      </c>
      <c r="D42" s="69"/>
      <c r="E42" s="94"/>
      <c r="F42" s="105">
        <v>0</v>
      </c>
      <c r="G42" s="114">
        <v>0</v>
      </c>
      <c r="H42" s="83"/>
      <c r="I42" s="82">
        <f>SUM(I41:I41)</f>
        <v>0</v>
      </c>
      <c r="J42" s="67"/>
      <c r="K42" s="67"/>
      <c r="L42" s="67"/>
      <c r="M42" s="84"/>
      <c r="N42" s="95"/>
      <c r="O42" s="110"/>
      <c r="Q42" s="96">
        <f>SUM(Q41:Q41)</f>
        <v>0</v>
      </c>
    </row>
    <row r="43" spans="1:17" ht="13.5" customHeight="1">
      <c r="A43" s="97"/>
      <c r="B43" s="46"/>
      <c r="C43" s="46"/>
      <c r="D43" s="47"/>
      <c r="E43" s="48"/>
      <c r="F43" s="98"/>
      <c r="G43" s="48"/>
      <c r="H43" s="98"/>
      <c r="I43" s="46"/>
      <c r="J43" s="46"/>
      <c r="K43" s="46"/>
      <c r="L43" s="46"/>
      <c r="M43" s="46"/>
      <c r="N43" s="46"/>
      <c r="O43" s="46"/>
      <c r="Q43" s="46"/>
    </row>
    <row r="44" spans="1:17" ht="13.5" customHeight="1">
      <c r="A44" s="97"/>
      <c r="B44" s="46"/>
      <c r="C44" s="52" t="s">
        <v>65</v>
      </c>
      <c r="D44" s="47"/>
      <c r="E44" s="48"/>
      <c r="F44" s="98"/>
      <c r="G44" s="117">
        <v>0</v>
      </c>
      <c r="H44" s="98"/>
      <c r="I44" s="117">
        <f>+I42+I40</f>
        <v>0</v>
      </c>
      <c r="J44" s="46"/>
      <c r="K44" s="46"/>
      <c r="L44" s="46"/>
      <c r="M44" s="46"/>
      <c r="N44" s="117"/>
      <c r="O44" s="46"/>
      <c r="Q44" s="46"/>
    </row>
    <row r="45" spans="1:17" ht="13.5" customHeight="1">
      <c r="A45" s="97"/>
      <c r="B45" s="46"/>
      <c r="C45" s="52"/>
      <c r="D45" s="47"/>
      <c r="E45" s="48"/>
      <c r="F45" s="98"/>
      <c r="G45" s="117"/>
      <c r="H45" s="98"/>
      <c r="I45" s="117"/>
      <c r="J45" s="46"/>
      <c r="K45" s="46"/>
      <c r="L45" s="46"/>
      <c r="M45" s="46"/>
      <c r="N45" s="117"/>
      <c r="O45" s="46"/>
      <c r="Q45" s="46"/>
    </row>
    <row r="46" spans="1:17" ht="13.5" customHeight="1">
      <c r="A46" s="97"/>
      <c r="B46" s="46"/>
      <c r="C46" s="46"/>
      <c r="D46" s="46"/>
      <c r="E46" s="46"/>
      <c r="F46" s="98"/>
      <c r="G46" s="100" t="s">
        <v>66</v>
      </c>
      <c r="H46" s="98"/>
      <c r="I46" s="46"/>
      <c r="J46" s="46"/>
      <c r="K46" s="46"/>
      <c r="L46" s="46"/>
      <c r="M46" s="46"/>
      <c r="N46" s="46"/>
      <c r="O46" s="46"/>
      <c r="Q46" s="99">
        <f>+Q42+Q40</f>
        <v>0</v>
      </c>
    </row>
    <row r="47" spans="1:17" ht="13.5" customHeight="1" thickBot="1">
      <c r="A47" s="97"/>
      <c r="B47" s="46"/>
      <c r="C47" s="46"/>
      <c r="D47" s="46"/>
      <c r="E47" s="46"/>
      <c r="F47" s="98"/>
      <c r="G47" s="100" t="s">
        <v>54</v>
      </c>
      <c r="H47" s="98"/>
      <c r="I47" s="46"/>
      <c r="J47" s="46"/>
      <c r="K47" s="46"/>
      <c r="L47" s="46"/>
      <c r="M47" s="46"/>
      <c r="N47" s="46"/>
      <c r="O47" s="46"/>
      <c r="Q47" s="101">
        <f>Q46*-0.02</f>
        <v>0</v>
      </c>
    </row>
    <row r="48" spans="1:17" ht="13.5" customHeight="1">
      <c r="A48" s="97"/>
      <c r="B48" s="46"/>
      <c r="C48" s="46"/>
      <c r="D48" s="46"/>
      <c r="E48" s="46"/>
      <c r="F48" s="98"/>
      <c r="G48" s="100"/>
      <c r="H48" s="98"/>
      <c r="I48" s="46"/>
      <c r="J48" s="46"/>
      <c r="K48" s="46"/>
      <c r="L48" s="46"/>
      <c r="M48" s="46"/>
      <c r="N48" s="46"/>
      <c r="O48" s="46"/>
      <c r="Q48" s="52"/>
    </row>
    <row r="49" spans="1:17" ht="13.5" customHeight="1">
      <c r="A49" s="97"/>
      <c r="B49" s="46"/>
      <c r="C49" s="46"/>
      <c r="D49" s="46"/>
      <c r="E49" s="46"/>
      <c r="F49" s="98"/>
      <c r="G49" s="100" t="s">
        <v>67</v>
      </c>
      <c r="H49" s="98"/>
      <c r="I49" s="46"/>
      <c r="J49" s="46"/>
      <c r="K49" s="46"/>
      <c r="L49" s="46"/>
      <c r="M49" s="46"/>
      <c r="N49" s="46"/>
      <c r="O49" s="46"/>
      <c r="Q49" s="99">
        <f>SUM(Q46:Q48)</f>
        <v>0</v>
      </c>
    </row>
    <row r="50" spans="1:17" ht="13.5" customHeight="1">
      <c r="A50" s="97"/>
      <c r="B50" s="46"/>
      <c r="C50" s="46"/>
      <c r="D50" s="46"/>
      <c r="E50" s="46"/>
      <c r="F50" s="98"/>
      <c r="G50" s="100"/>
      <c r="H50" s="98"/>
      <c r="I50" s="46"/>
      <c r="J50" s="46"/>
      <c r="K50" s="46"/>
      <c r="L50" s="46"/>
      <c r="M50" s="46"/>
      <c r="N50" s="46"/>
      <c r="O50" s="46"/>
      <c r="Q50" s="99"/>
    </row>
    <row r="51" spans="1:17" ht="13.5" customHeight="1" thickBot="1">
      <c r="A51" s="97"/>
      <c r="B51" s="46"/>
      <c r="C51" s="46"/>
      <c r="D51" s="46"/>
      <c r="E51" s="46"/>
      <c r="F51" s="98"/>
      <c r="G51" s="100"/>
      <c r="H51" s="98"/>
      <c r="I51" s="46"/>
      <c r="J51" s="46"/>
      <c r="K51" s="46"/>
      <c r="L51" s="46"/>
      <c r="M51" s="46"/>
      <c r="N51" s="46"/>
      <c r="O51" s="46"/>
      <c r="Q51" s="99"/>
    </row>
    <row r="52" spans="1:17">
      <c r="A52" s="89"/>
      <c r="B52" s="67"/>
      <c r="C52" s="81" t="s">
        <v>86</v>
      </c>
      <c r="D52" s="84"/>
      <c r="E52" s="109"/>
      <c r="F52" s="119"/>
      <c r="G52" s="120"/>
      <c r="H52" s="121"/>
      <c r="I52" s="122"/>
      <c r="J52" s="67"/>
      <c r="K52" s="67"/>
      <c r="L52" s="67"/>
      <c r="M52" s="84"/>
      <c r="N52" s="109"/>
      <c r="O52" s="123"/>
      <c r="Q52" s="124"/>
    </row>
    <row r="53" spans="1:17" ht="13.5" customHeight="1">
      <c r="A53" s="125"/>
      <c r="B53" s="67"/>
      <c r="C53" s="67"/>
      <c r="D53" s="84"/>
      <c r="E53" s="79"/>
      <c r="F53" s="126"/>
      <c r="G53" s="127"/>
      <c r="H53" s="127"/>
      <c r="I53" s="84"/>
      <c r="J53" s="67"/>
      <c r="K53" s="67"/>
      <c r="L53" s="67"/>
      <c r="M53" s="84"/>
      <c r="N53" s="79"/>
      <c r="O53" s="110"/>
      <c r="Q53" s="79"/>
    </row>
    <row r="54" spans="1:17" ht="13.5" customHeight="1">
      <c r="A54" s="93"/>
      <c r="B54" s="67"/>
      <c r="C54" s="68"/>
      <c r="D54" s="128"/>
      <c r="E54" s="129"/>
      <c r="F54" s="130"/>
      <c r="G54" s="131"/>
      <c r="H54" s="131"/>
      <c r="I54" s="116"/>
      <c r="J54" s="67"/>
      <c r="K54" s="67"/>
      <c r="L54" s="67"/>
      <c r="M54" s="84"/>
      <c r="N54" s="79"/>
      <c r="O54" s="110"/>
      <c r="Q54" s="70"/>
    </row>
    <row r="55" spans="1:17" ht="13.5" customHeight="1" thickBot="1">
      <c r="A55" s="89"/>
      <c r="B55" s="110"/>
      <c r="C55" s="81" t="s">
        <v>88</v>
      </c>
      <c r="D55" s="90"/>
      <c r="E55" s="132"/>
      <c r="F55" s="126"/>
      <c r="G55" s="127"/>
      <c r="H55" s="127"/>
      <c r="I55" s="133"/>
      <c r="J55" s="67"/>
      <c r="K55" s="67"/>
      <c r="L55" s="67"/>
      <c r="M55" s="84"/>
      <c r="N55" s="134"/>
      <c r="O55" s="110"/>
      <c r="Q55" s="135">
        <f>SUM(Q54:Q54)</f>
        <v>0</v>
      </c>
    </row>
    <row r="56" spans="1:17" ht="13.5" customHeight="1">
      <c r="A56" s="136"/>
      <c r="B56" s="46"/>
      <c r="C56" s="46"/>
      <c r="D56" s="47"/>
      <c r="E56" s="48"/>
      <c r="F56" s="50"/>
      <c r="G56" s="48"/>
      <c r="H56" s="50"/>
      <c r="I56" s="46"/>
      <c r="J56" s="46"/>
      <c r="K56" s="46"/>
      <c r="L56" s="46"/>
      <c r="M56" s="46"/>
      <c r="N56" s="46"/>
      <c r="O56" s="46"/>
      <c r="Q56" s="46"/>
    </row>
    <row r="57" spans="1:17" ht="13.5" customHeight="1">
      <c r="A57" s="136"/>
      <c r="B57" s="46"/>
      <c r="C57" s="46"/>
      <c r="D57" s="47"/>
      <c r="E57" s="48"/>
      <c r="F57" s="50"/>
      <c r="G57" s="117"/>
      <c r="H57" s="50"/>
      <c r="I57" s="117"/>
      <c r="J57" s="46"/>
      <c r="K57" s="46"/>
      <c r="L57" s="46"/>
      <c r="M57" s="46"/>
      <c r="N57" s="117"/>
      <c r="O57" s="46"/>
      <c r="Q57" s="46"/>
    </row>
    <row r="58" spans="1:17" ht="13.5" customHeight="1">
      <c r="A58" s="136"/>
      <c r="B58" s="46"/>
      <c r="C58" s="46"/>
      <c r="D58" s="46"/>
      <c r="E58" s="46"/>
      <c r="F58" s="46"/>
      <c r="G58" s="46"/>
      <c r="H58" s="46"/>
      <c r="I58" s="100" t="s">
        <v>108</v>
      </c>
      <c r="J58" s="46"/>
      <c r="K58" s="46"/>
      <c r="L58" s="46"/>
      <c r="M58" s="46"/>
      <c r="N58" s="100"/>
      <c r="O58" s="46"/>
      <c r="Q58" s="99">
        <f>SUM(Q55)</f>
        <v>0</v>
      </c>
    </row>
    <row r="59" spans="1:17" ht="13.5" customHeight="1" thickBot="1">
      <c r="A59" s="136"/>
      <c r="B59" s="46"/>
      <c r="C59" s="46"/>
      <c r="D59" s="46"/>
      <c r="E59" s="46"/>
      <c r="F59" s="46"/>
      <c r="G59" s="46"/>
      <c r="H59" s="46"/>
      <c r="I59" s="100" t="s">
        <v>68</v>
      </c>
      <c r="J59" s="46"/>
      <c r="K59" s="46"/>
      <c r="L59" s="46"/>
      <c r="M59" s="46"/>
      <c r="N59" s="100"/>
      <c r="O59" s="46"/>
      <c r="Q59" s="101">
        <f>Q58*0</f>
        <v>0</v>
      </c>
    </row>
    <row r="60" spans="1:17" ht="13.5" customHeight="1">
      <c r="A60" s="136"/>
      <c r="B60" s="46"/>
      <c r="C60" s="46"/>
      <c r="D60" s="46"/>
      <c r="E60" s="46"/>
      <c r="F60" s="46"/>
      <c r="G60" s="46"/>
      <c r="H60" s="46"/>
      <c r="I60" s="100"/>
      <c r="J60" s="46"/>
      <c r="K60" s="46"/>
      <c r="L60" s="46"/>
      <c r="M60" s="46"/>
      <c r="N60" s="100"/>
      <c r="O60" s="46"/>
      <c r="Q60" s="52"/>
    </row>
    <row r="61" spans="1:17" ht="13.5" customHeight="1">
      <c r="A61" s="136"/>
      <c r="B61" s="46"/>
      <c r="C61" s="46"/>
      <c r="D61" s="46"/>
      <c r="E61" s="46"/>
      <c r="F61" s="46"/>
      <c r="G61" s="46"/>
      <c r="H61" s="46"/>
      <c r="I61" s="100" t="s">
        <v>109</v>
      </c>
      <c r="J61" s="46"/>
      <c r="K61" s="46"/>
      <c r="L61" s="46"/>
      <c r="M61" s="46"/>
      <c r="N61" s="100"/>
      <c r="O61" s="46"/>
      <c r="Q61" s="99">
        <f>SUM(Q58:Q60)</f>
        <v>0</v>
      </c>
    </row>
    <row r="62" spans="1:17" ht="13.5" customHeight="1">
      <c r="A62" s="46"/>
      <c r="B62" s="46"/>
      <c r="C62" s="46"/>
      <c r="D62" s="47"/>
      <c r="E62" s="48"/>
      <c r="F62" s="50"/>
      <c r="G62" s="48"/>
      <c r="H62" s="50"/>
      <c r="I62" s="46"/>
      <c r="J62" s="46"/>
      <c r="K62" s="46"/>
      <c r="L62" s="46"/>
      <c r="M62" s="46"/>
      <c r="N62" s="46"/>
      <c r="O62" s="46"/>
      <c r="Q62" s="46"/>
    </row>
    <row r="64" spans="1:17" ht="15" thickBot="1"/>
    <row r="65" spans="1:17">
      <c r="A65" s="89"/>
      <c r="B65" s="67"/>
      <c r="C65" s="81" t="s">
        <v>114</v>
      </c>
      <c r="D65" s="84"/>
      <c r="E65" s="109"/>
      <c r="F65" s="119"/>
      <c r="G65" s="120"/>
      <c r="H65" s="121"/>
      <c r="I65" s="122"/>
      <c r="J65" s="67"/>
      <c r="K65" s="67"/>
      <c r="L65" s="67"/>
      <c r="M65" s="84"/>
      <c r="N65" s="109"/>
      <c r="O65" s="110"/>
      <c r="P65" s="140"/>
      <c r="Q65" s="141"/>
    </row>
    <row r="66" spans="1:17">
      <c r="A66" s="93"/>
      <c r="B66" s="67"/>
      <c r="C66" s="142"/>
      <c r="D66" s="128"/>
      <c r="E66" s="143"/>
      <c r="F66" s="130"/>
      <c r="G66" s="144"/>
      <c r="H66" s="131"/>
      <c r="I66" s="116"/>
      <c r="J66" s="67"/>
      <c r="K66" s="67"/>
      <c r="L66" s="67"/>
      <c r="M66" s="84"/>
      <c r="N66" s="79"/>
      <c r="O66" s="110"/>
      <c r="P66" s="145"/>
      <c r="Q66" s="146"/>
    </row>
    <row r="67" spans="1:17">
      <c r="A67" s="89"/>
      <c r="B67" s="67"/>
      <c r="C67" s="68"/>
      <c r="D67" s="69"/>
      <c r="E67" s="70"/>
      <c r="F67" s="147"/>
      <c r="G67" s="148"/>
      <c r="H67" s="149"/>
      <c r="I67" s="74"/>
      <c r="J67" s="67"/>
      <c r="K67" s="67"/>
      <c r="L67" s="67"/>
      <c r="M67" s="84"/>
      <c r="N67" s="79">
        <f>SUM(J67:M67)</f>
        <v>0</v>
      </c>
      <c r="O67" s="150"/>
      <c r="P67" s="140"/>
      <c r="Q67" s="146">
        <f>N67*E67</f>
        <v>0</v>
      </c>
    </row>
    <row r="68" spans="1:17">
      <c r="A68" s="89"/>
      <c r="B68" s="67"/>
      <c r="C68" s="68"/>
      <c r="D68" s="69"/>
      <c r="E68" s="70"/>
      <c r="F68" s="147"/>
      <c r="G68" s="148"/>
      <c r="H68" s="149"/>
      <c r="I68" s="74"/>
      <c r="J68" s="67"/>
      <c r="K68" s="67"/>
      <c r="L68" s="67"/>
      <c r="M68" s="84"/>
      <c r="N68" s="79">
        <f>SUM(J68:M68)</f>
        <v>0</v>
      </c>
      <c r="O68" s="150"/>
      <c r="P68" s="140"/>
      <c r="Q68" s="146">
        <f>N68*E68</f>
        <v>0</v>
      </c>
    </row>
    <row r="69" spans="1:17">
      <c r="A69" s="93"/>
      <c r="B69" s="67"/>
      <c r="C69" s="142"/>
      <c r="D69" s="128"/>
      <c r="E69" s="143"/>
      <c r="F69" s="130"/>
      <c r="G69" s="144"/>
      <c r="H69" s="131"/>
      <c r="I69" s="151"/>
      <c r="J69" s="110"/>
      <c r="K69" s="67"/>
      <c r="L69" s="67"/>
      <c r="M69" s="84"/>
      <c r="N69" s="79"/>
      <c r="O69" s="110"/>
      <c r="P69" s="145"/>
      <c r="Q69" s="152"/>
    </row>
    <row r="70" spans="1:17" ht="15" thickBot="1">
      <c r="A70" s="93"/>
      <c r="B70" s="67"/>
      <c r="C70" s="68"/>
      <c r="D70" s="128"/>
      <c r="E70" s="129"/>
      <c r="F70" s="130"/>
      <c r="G70" s="131"/>
      <c r="H70" s="131"/>
      <c r="I70" s="116"/>
      <c r="J70" s="67"/>
      <c r="K70" s="67"/>
      <c r="L70" s="67"/>
      <c r="M70" s="84"/>
      <c r="N70" s="79"/>
      <c r="O70" s="110"/>
      <c r="P70" s="145"/>
      <c r="Q70" s="153"/>
    </row>
    <row r="71" spans="1:17" ht="15" thickBot="1">
      <c r="A71" s="89"/>
      <c r="B71" s="110"/>
      <c r="C71" s="81" t="s">
        <v>110</v>
      </c>
      <c r="D71" s="90"/>
      <c r="E71" s="132"/>
      <c r="F71" s="126"/>
      <c r="G71" s="127"/>
      <c r="H71" s="127"/>
      <c r="I71" s="133"/>
      <c r="J71" s="67"/>
      <c r="K71" s="67"/>
      <c r="L71" s="67"/>
      <c r="M71" s="84"/>
      <c r="N71" s="95"/>
      <c r="O71" s="110"/>
      <c r="P71" s="145"/>
      <c r="Q71" s="154">
        <f>SUM(Q66:Q70)</f>
        <v>0</v>
      </c>
    </row>
    <row r="72" spans="1:17">
      <c r="A72" s="136"/>
      <c r="B72" s="46"/>
      <c r="C72" s="46"/>
      <c r="D72" s="47"/>
      <c r="E72" s="48"/>
      <c r="F72" s="50"/>
      <c r="G72" s="48"/>
      <c r="H72" s="50"/>
      <c r="I72" s="46"/>
      <c r="J72" s="46"/>
      <c r="K72" s="46"/>
      <c r="L72" s="46"/>
      <c r="M72" s="46"/>
      <c r="N72" s="46"/>
      <c r="O72" s="46"/>
      <c r="P72" s="103"/>
      <c r="Q72" s="46"/>
    </row>
    <row r="73" spans="1:17">
      <c r="A73" s="136"/>
      <c r="B73" s="46"/>
      <c r="C73" s="46"/>
      <c r="D73" s="47"/>
      <c r="E73" s="48"/>
      <c r="F73" s="50"/>
      <c r="G73" s="117"/>
      <c r="H73" s="50"/>
      <c r="I73" s="117"/>
      <c r="J73" s="46"/>
      <c r="K73" s="46"/>
      <c r="L73" s="46"/>
      <c r="M73" s="46"/>
      <c r="N73" s="46"/>
      <c r="O73" s="46"/>
      <c r="P73" s="103"/>
      <c r="Q73" s="46"/>
    </row>
    <row r="74" spans="1:17">
      <c r="A74" s="136"/>
      <c r="B74" s="46"/>
      <c r="C74" s="46"/>
      <c r="D74" s="46"/>
      <c r="E74" s="46"/>
      <c r="F74" s="46"/>
      <c r="G74" s="46"/>
      <c r="H74" s="46"/>
      <c r="I74" s="100" t="s">
        <v>111</v>
      </c>
      <c r="J74" s="46"/>
      <c r="K74" s="46"/>
      <c r="L74" s="46"/>
      <c r="M74" s="46"/>
      <c r="N74" s="46"/>
      <c r="O74" s="46"/>
      <c r="P74" s="155"/>
      <c r="Q74" s="99">
        <f>SUM(Q71)</f>
        <v>0</v>
      </c>
    </row>
    <row r="75" spans="1:17" ht="15" thickBot="1">
      <c r="A75" s="136"/>
      <c r="B75" s="46"/>
      <c r="C75" s="46"/>
      <c r="D75" s="46"/>
      <c r="E75" s="46"/>
      <c r="F75" s="46"/>
      <c r="G75" s="46"/>
      <c r="H75" s="46"/>
      <c r="I75" s="100" t="s">
        <v>68</v>
      </c>
      <c r="J75" s="46"/>
      <c r="K75" s="46"/>
      <c r="L75" s="46"/>
      <c r="M75" s="46"/>
      <c r="N75" s="46"/>
      <c r="O75" s="46"/>
      <c r="P75" s="103"/>
      <c r="Q75" s="101">
        <f>Q74*0</f>
        <v>0</v>
      </c>
    </row>
    <row r="76" spans="1:17">
      <c r="A76" s="136"/>
      <c r="B76" s="46"/>
      <c r="C76" s="46"/>
      <c r="D76" s="46"/>
      <c r="E76" s="46"/>
      <c r="F76" s="46"/>
      <c r="G76" s="46"/>
      <c r="H76" s="46"/>
      <c r="I76" s="100"/>
      <c r="J76" s="46"/>
      <c r="K76" s="46"/>
      <c r="L76" s="46"/>
      <c r="M76" s="46"/>
      <c r="N76" s="46"/>
      <c r="O76" s="46"/>
      <c r="P76" s="103"/>
      <c r="Q76" s="52"/>
    </row>
    <row r="77" spans="1:17">
      <c r="A77" s="136"/>
      <c r="B77" s="46"/>
      <c r="C77" s="46"/>
      <c r="D77" s="46"/>
      <c r="E77" s="46"/>
      <c r="F77" s="46"/>
      <c r="G77" s="46"/>
      <c r="H77" s="46"/>
      <c r="I77" s="100" t="s">
        <v>112</v>
      </c>
      <c r="J77" s="46"/>
      <c r="K77" s="46"/>
      <c r="L77" s="46"/>
      <c r="M77" s="46"/>
      <c r="N77" s="46"/>
      <c r="O77" s="46"/>
      <c r="P77" s="103"/>
      <c r="Q77" s="99">
        <f>SUM(Q74:Q76)</f>
        <v>0</v>
      </c>
    </row>
    <row r="79" spans="1:17">
      <c r="A79" s="136"/>
      <c r="B79" s="46"/>
      <c r="C79" s="46"/>
      <c r="D79" s="47"/>
      <c r="E79" s="48"/>
      <c r="F79" s="50"/>
      <c r="G79" s="117"/>
      <c r="H79" s="50"/>
      <c r="I79" s="117"/>
      <c r="J79" s="46"/>
      <c r="K79" s="46"/>
      <c r="L79" s="46"/>
      <c r="M79" s="46"/>
      <c r="N79" s="46"/>
      <c r="O79" s="46"/>
      <c r="P79" s="103"/>
      <c r="Q79" s="46"/>
    </row>
  </sheetData>
  <mergeCells count="4">
    <mergeCell ref="P3:Q3"/>
    <mergeCell ref="H3:I3"/>
    <mergeCell ref="J3:O3"/>
    <mergeCell ref="F3:G3"/>
  </mergeCells>
  <phoneticPr fontId="9" type="noConversion"/>
  <pageMargins left="0.28999999999999998" right="0.19" top="0.36" bottom="0.46" header="0.17" footer="0.26"/>
  <pageSetup paperSize="9" scale="73" fitToWidth="2" fitToHeight="3" orientation="landscape" r:id="rId1"/>
  <headerFooter alignWithMargins="0">
    <oddHeader>&amp;R&amp;D</oddHead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workbookViewId="0">
      <selection activeCell="A32" sqref="A32"/>
    </sheetView>
  </sheetViews>
  <sheetFormatPr baseColWidth="10" defaultRowHeight="12.75"/>
  <cols>
    <col min="1" max="1" width="22.7109375" style="14" customWidth="1"/>
    <col min="2" max="2" width="2" style="14" hidden="1" customWidth="1"/>
    <col min="3" max="3" width="24.140625" style="14" customWidth="1"/>
    <col min="4" max="4" width="11.42578125" style="15"/>
    <col min="5" max="5" width="8.85546875" style="14" customWidth="1"/>
    <col min="6" max="6" width="9.85546875" style="10" customWidth="1"/>
    <col min="7" max="7" width="10.42578125" style="10" customWidth="1"/>
    <col min="8" max="16384" width="11.42578125" style="14"/>
  </cols>
  <sheetData>
    <row r="1" spans="1:8" ht="20.25">
      <c r="A1" s="257" t="s">
        <v>15</v>
      </c>
      <c r="B1" s="258"/>
      <c r="C1" s="258"/>
      <c r="D1" s="258"/>
      <c r="E1" s="258"/>
      <c r="F1" s="258"/>
      <c r="G1" s="258"/>
    </row>
    <row r="2" spans="1:8" ht="20.25">
      <c r="A2" s="28"/>
      <c r="B2" s="15"/>
      <c r="C2" s="15"/>
      <c r="E2" s="15"/>
      <c r="F2" s="15"/>
      <c r="G2" s="15"/>
    </row>
    <row r="3" spans="1:8">
      <c r="A3" s="29" t="s">
        <v>11</v>
      </c>
      <c r="E3" s="15"/>
      <c r="F3" s="15"/>
      <c r="G3" s="15"/>
    </row>
    <row r="4" spans="1:8">
      <c r="E4" s="15"/>
      <c r="F4" s="15"/>
      <c r="G4" s="15"/>
    </row>
    <row r="5" spans="1:8" ht="15">
      <c r="A5" s="23" t="s">
        <v>12</v>
      </c>
      <c r="E5" s="15"/>
      <c r="F5" s="15"/>
      <c r="G5" s="15"/>
    </row>
    <row r="6" spans="1:8" ht="15.75">
      <c r="A6" s="23" t="s">
        <v>122</v>
      </c>
      <c r="D6" s="184" t="s">
        <v>80</v>
      </c>
      <c r="E6" s="24"/>
      <c r="F6" s="25"/>
      <c r="G6" s="24"/>
      <c r="H6" s="25"/>
    </row>
    <row r="7" spans="1:8" ht="15">
      <c r="A7" s="23" t="s">
        <v>13</v>
      </c>
      <c r="E7" s="15"/>
      <c r="F7" s="15"/>
      <c r="G7" s="15"/>
    </row>
    <row r="8" spans="1:8" ht="15">
      <c r="A8" s="23" t="s">
        <v>14</v>
      </c>
      <c r="E8" s="15"/>
      <c r="F8" s="15"/>
      <c r="G8" s="15"/>
    </row>
    <row r="9" spans="1:8" ht="18">
      <c r="A9" s="23"/>
      <c r="C9" s="30"/>
      <c r="D9" s="30"/>
      <c r="F9" s="30"/>
      <c r="G9" s="14"/>
      <c r="H9" s="30"/>
    </row>
    <row r="10" spans="1:8" ht="15">
      <c r="A10" s="16" t="s">
        <v>19</v>
      </c>
      <c r="B10" s="16"/>
      <c r="C10" s="16"/>
      <c r="D10" s="18"/>
      <c r="E10" s="37"/>
      <c r="F10" s="27"/>
      <c r="G10" s="27"/>
    </row>
    <row r="11" spans="1:8" ht="15">
      <c r="A11" s="259" t="s">
        <v>17</v>
      </c>
      <c r="B11" s="259"/>
      <c r="C11" s="259"/>
      <c r="D11" s="31"/>
      <c r="E11" s="156"/>
      <c r="F11" s="27"/>
      <c r="G11" s="27"/>
    </row>
    <row r="12" spans="1:8" ht="15">
      <c r="A12" s="16" t="s">
        <v>18</v>
      </c>
      <c r="B12" s="16"/>
      <c r="C12" s="16"/>
      <c r="D12" s="17"/>
      <c r="E12" s="19"/>
      <c r="F12" s="27"/>
      <c r="G12" s="27"/>
    </row>
    <row r="13" spans="1:8">
      <c r="A13" s="33"/>
      <c r="B13" s="33"/>
      <c r="D13" s="32"/>
    </row>
    <row r="14" spans="1:8">
      <c r="A14" s="33"/>
      <c r="B14" s="33"/>
      <c r="H14" s="29"/>
    </row>
    <row r="15" spans="1:8" ht="15">
      <c r="B15" s="33"/>
      <c r="D15" s="34"/>
      <c r="H15" s="23"/>
    </row>
    <row r="16" spans="1:8" ht="15">
      <c r="A16" s="6" t="s">
        <v>0</v>
      </c>
      <c r="C16" s="2"/>
      <c r="D16" s="3" t="s">
        <v>115</v>
      </c>
      <c r="E16" s="2"/>
      <c r="G16" s="9">
        <v>80477</v>
      </c>
      <c r="H16" s="23"/>
    </row>
    <row r="17" spans="1:7">
      <c r="B17" s="33"/>
    </row>
    <row r="18" spans="1:7">
      <c r="A18" s="1"/>
      <c r="B18" s="1"/>
      <c r="C18" s="2"/>
      <c r="D18" s="3"/>
      <c r="E18" s="2"/>
      <c r="G18" s="13"/>
    </row>
    <row r="19" spans="1:7">
      <c r="A19" s="6" t="s">
        <v>56</v>
      </c>
      <c r="B19" s="33"/>
      <c r="C19" s="2"/>
      <c r="D19" s="3" t="s">
        <v>115</v>
      </c>
      <c r="E19" s="2"/>
      <c r="G19" s="11">
        <v>3025</v>
      </c>
    </row>
    <row r="20" spans="1:7">
      <c r="A20" s="33"/>
      <c r="B20" s="33"/>
      <c r="C20" s="2"/>
      <c r="D20" s="3"/>
      <c r="E20" s="2"/>
      <c r="F20" s="8"/>
      <c r="G20" s="8"/>
    </row>
    <row r="21" spans="1:7">
      <c r="A21" s="33"/>
      <c r="B21" s="33"/>
      <c r="C21" s="2"/>
      <c r="D21" s="7"/>
      <c r="E21" s="2"/>
      <c r="F21" s="8"/>
      <c r="G21" s="11"/>
    </row>
    <row r="22" spans="1:7">
      <c r="A22" s="6" t="s">
        <v>1</v>
      </c>
      <c r="B22" s="33"/>
      <c r="C22" s="2"/>
      <c r="D22" s="3" t="s">
        <v>115</v>
      </c>
      <c r="G22" s="11">
        <v>0</v>
      </c>
    </row>
    <row r="23" spans="1:7">
      <c r="A23" s="33"/>
      <c r="B23" s="33"/>
    </row>
    <row r="24" spans="1:7">
      <c r="A24" s="33"/>
      <c r="B24" s="33"/>
      <c r="C24" s="2"/>
      <c r="D24" s="3"/>
      <c r="E24" s="2"/>
      <c r="G24" s="8"/>
    </row>
    <row r="25" spans="1:7">
      <c r="A25" s="6" t="s">
        <v>87</v>
      </c>
      <c r="B25" s="33"/>
      <c r="C25" s="2"/>
      <c r="D25" s="3" t="s">
        <v>115</v>
      </c>
      <c r="E25" s="2"/>
      <c r="F25" s="8"/>
      <c r="G25" s="11">
        <v>1368.35</v>
      </c>
    </row>
    <row r="26" spans="1:7">
      <c r="A26" s="6"/>
      <c r="B26" s="33"/>
      <c r="C26" s="2"/>
      <c r="D26" s="3"/>
      <c r="E26" s="2"/>
      <c r="F26" s="8"/>
      <c r="G26" s="11"/>
    </row>
    <row r="27" spans="1:7">
      <c r="A27" s="6"/>
      <c r="B27" s="33"/>
    </row>
    <row r="28" spans="1:7">
      <c r="A28" s="22" t="s">
        <v>113</v>
      </c>
      <c r="B28" s="33"/>
      <c r="C28" s="2"/>
      <c r="D28" s="3" t="s">
        <v>115</v>
      </c>
      <c r="E28" s="2"/>
      <c r="F28" s="8"/>
      <c r="G28" s="11">
        <v>476</v>
      </c>
    </row>
    <row r="29" spans="1:7">
      <c r="A29" s="33"/>
      <c r="B29" s="33"/>
      <c r="C29" s="2"/>
      <c r="D29" s="7"/>
      <c r="E29" s="2"/>
      <c r="F29" s="8"/>
      <c r="G29" s="11"/>
    </row>
    <row r="30" spans="1:7">
      <c r="A30" s="35"/>
      <c r="B30" s="35"/>
      <c r="C30" s="36"/>
      <c r="D30" s="37"/>
      <c r="E30" s="36"/>
      <c r="F30" s="38"/>
      <c r="G30" s="38"/>
    </row>
    <row r="31" spans="1:7">
      <c r="A31" s="6" t="s">
        <v>3</v>
      </c>
      <c r="B31" s="6"/>
    </row>
    <row r="32" spans="1:7" ht="30" customHeight="1">
      <c r="A32" s="33"/>
      <c r="B32" s="33"/>
    </row>
    <row r="33" spans="1:6" ht="12.75" customHeight="1">
      <c r="B33" s="260" t="s">
        <v>5</v>
      </c>
      <c r="C33" s="260"/>
      <c r="D33" s="40" t="s">
        <v>4</v>
      </c>
      <c r="E33" s="261" t="s">
        <v>6</v>
      </c>
      <c r="F33" s="261"/>
    </row>
    <row r="34" spans="1:6" ht="12.75" customHeight="1">
      <c r="B34" s="39"/>
      <c r="C34" s="39"/>
      <c r="D34" s="40"/>
      <c r="E34" s="41"/>
      <c r="F34" s="41"/>
    </row>
    <row r="35" spans="1:6" ht="12.75" customHeight="1">
      <c r="A35" s="14" t="s">
        <v>0</v>
      </c>
      <c r="B35" s="256">
        <f>G16</f>
        <v>80477</v>
      </c>
      <c r="C35" s="256"/>
      <c r="D35" s="42">
        <v>0.02</v>
      </c>
      <c r="E35" s="256">
        <f>B35-(B35*D35)</f>
        <v>78867.460000000006</v>
      </c>
      <c r="F35" s="256"/>
    </row>
    <row r="36" spans="1:6">
      <c r="A36" s="14" t="s">
        <v>56</v>
      </c>
      <c r="B36" s="256">
        <v>3025</v>
      </c>
      <c r="C36" s="256"/>
      <c r="D36" s="42">
        <v>0.02</v>
      </c>
      <c r="E36" s="256">
        <f>B36-(B36*D36)</f>
        <v>2964.5</v>
      </c>
      <c r="F36" s="256"/>
    </row>
    <row r="37" spans="1:6">
      <c r="A37" s="14" t="s">
        <v>1</v>
      </c>
      <c r="B37" s="256">
        <f>G22</f>
        <v>0</v>
      </c>
      <c r="C37" s="256"/>
      <c r="D37" s="42">
        <v>0.02</v>
      </c>
      <c r="E37" s="256">
        <f>B37-(B37*D37)</f>
        <v>0</v>
      </c>
      <c r="F37" s="256"/>
    </row>
    <row r="38" spans="1:6">
      <c r="A38" s="14" t="s">
        <v>86</v>
      </c>
      <c r="B38" s="256">
        <f>+G25</f>
        <v>1368.35</v>
      </c>
      <c r="C38" s="256"/>
      <c r="D38" s="42">
        <v>0</v>
      </c>
      <c r="E38" s="256">
        <f>B38-(B38*D38)</f>
        <v>1368.35</v>
      </c>
      <c r="F38" s="256"/>
    </row>
    <row r="39" spans="1:6">
      <c r="A39" s="43" t="s">
        <v>113</v>
      </c>
      <c r="B39" s="256">
        <f>+G28</f>
        <v>476</v>
      </c>
      <c r="C39" s="256"/>
      <c r="D39" s="42">
        <v>0</v>
      </c>
      <c r="E39" s="256">
        <f>B39-(B39*D39)</f>
        <v>476</v>
      </c>
      <c r="F39" s="256"/>
    </row>
    <row r="40" spans="1:6">
      <c r="B40" s="256"/>
      <c r="C40" s="256"/>
      <c r="D40" s="14"/>
    </row>
    <row r="41" spans="1:6">
      <c r="A41" s="14" t="s">
        <v>7</v>
      </c>
      <c r="B41" s="262"/>
      <c r="C41" s="262"/>
      <c r="D41" s="14"/>
      <c r="F41" s="8">
        <f>+E38+E37+E36+E35+E39</f>
        <v>83676.310000000012</v>
      </c>
    </row>
    <row r="42" spans="1:6">
      <c r="B42" s="15"/>
      <c r="D42" s="44"/>
      <c r="E42" s="44"/>
    </row>
    <row r="43" spans="1:6">
      <c r="A43" s="14" t="s">
        <v>83</v>
      </c>
      <c r="B43" s="15"/>
      <c r="D43" s="14"/>
      <c r="F43" s="8">
        <f>+F41*0.9</f>
        <v>75308.679000000018</v>
      </c>
    </row>
    <row r="44" spans="1:6">
      <c r="B44" s="15"/>
      <c r="D44" s="14"/>
      <c r="F44" s="8"/>
    </row>
    <row r="45" spans="1:6">
      <c r="A45" s="14" t="s">
        <v>8</v>
      </c>
      <c r="B45" s="15"/>
      <c r="D45" s="14"/>
      <c r="F45" s="8">
        <v>-70980.710000000006</v>
      </c>
    </row>
    <row r="46" spans="1:6">
      <c r="B46" s="15"/>
      <c r="D46" s="14"/>
      <c r="F46" s="8"/>
    </row>
    <row r="47" spans="1:6">
      <c r="A47" s="14" t="s">
        <v>9</v>
      </c>
      <c r="B47" s="15"/>
      <c r="D47" s="14"/>
      <c r="F47" s="8">
        <f>+F43+F45</f>
        <v>4327.9690000000119</v>
      </c>
    </row>
    <row r="48" spans="1:6">
      <c r="B48" s="15"/>
      <c r="D48" s="14"/>
    </row>
    <row r="49" spans="1:6">
      <c r="A49" s="14" t="s">
        <v>23</v>
      </c>
      <c r="B49" s="15"/>
      <c r="D49" s="14"/>
      <c r="F49" s="8">
        <f>+F47*0.19</f>
        <v>822.3141100000023</v>
      </c>
    </row>
    <row r="50" spans="1:6">
      <c r="B50" s="15"/>
      <c r="D50" s="14"/>
      <c r="F50" s="8"/>
    </row>
    <row r="51" spans="1:6" ht="13.5" thickBot="1">
      <c r="A51" s="14" t="s">
        <v>10</v>
      </c>
      <c r="B51" s="15"/>
      <c r="D51" s="14"/>
      <c r="F51" s="12">
        <f>+F47+F49</f>
        <v>5150.2831100000139</v>
      </c>
    </row>
    <row r="52" spans="1:6" ht="13.5" thickTop="1"/>
  </sheetData>
  <mergeCells count="16">
    <mergeCell ref="B38:C38"/>
    <mergeCell ref="A1:G1"/>
    <mergeCell ref="B33:C33"/>
    <mergeCell ref="B35:C35"/>
    <mergeCell ref="B36:C36"/>
    <mergeCell ref="A11:C11"/>
    <mergeCell ref="B41:C41"/>
    <mergeCell ref="E33:F33"/>
    <mergeCell ref="E35:F35"/>
    <mergeCell ref="E36:F36"/>
    <mergeCell ref="E37:F37"/>
    <mergeCell ref="E38:F38"/>
    <mergeCell ref="B40:C40"/>
    <mergeCell ref="B39:C39"/>
    <mergeCell ref="E39:F39"/>
    <mergeCell ref="B37:C37"/>
  </mergeCells>
  <phoneticPr fontId="5" type="noConversion"/>
  <pageMargins left="0.78740157499999996" right="0.78740157499999996" top="0.39" bottom="0.36" header="0.18" footer="0.24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2"/>
  <sheetViews>
    <sheetView zoomScale="75" zoomScaleNormal="75" zoomScaleSheetLayoutView="50" workbookViewId="0">
      <pane ySplit="4" topLeftCell="A26" activePane="bottomLeft" state="frozen"/>
      <selection activeCell="C13" sqref="C13"/>
      <selection pane="bottomLeft" activeCell="C13" sqref="C13"/>
    </sheetView>
  </sheetViews>
  <sheetFormatPr baseColWidth="10" defaultColWidth="12.5703125" defaultRowHeight="14.25" outlineLevelRow="1"/>
  <cols>
    <col min="1" max="1" width="7.28515625" style="51" customWidth="1"/>
    <col min="2" max="2" width="2.42578125" style="51" customWidth="1"/>
    <col min="3" max="3" width="36.7109375" style="51" bestFit="1" customWidth="1"/>
    <col min="4" max="4" width="3.5703125" style="137" customWidth="1"/>
    <col min="5" max="5" width="11.85546875" style="138" customWidth="1"/>
    <col min="6" max="6" width="6.5703125" style="139" customWidth="1"/>
    <col min="7" max="7" width="12.85546875" style="138" customWidth="1"/>
    <col min="8" max="8" width="7.5703125" style="139" bestFit="1" customWidth="1"/>
    <col min="9" max="9" width="24.28515625" style="51" customWidth="1"/>
    <col min="10" max="10" width="5.85546875" style="51" bestFit="1" customWidth="1"/>
    <col min="11" max="13" width="5.7109375" style="51" bestFit="1" customWidth="1"/>
    <col min="14" max="14" width="5.7109375" style="51" customWidth="1"/>
    <col min="15" max="15" width="11.140625" style="51" bestFit="1" customWidth="1"/>
    <col min="16" max="16" width="3.85546875" style="169" customWidth="1"/>
    <col min="17" max="17" width="15.28515625" style="51" bestFit="1" customWidth="1"/>
    <col min="18" max="16384" width="12.5703125" style="51"/>
  </cols>
  <sheetData>
    <row r="1" spans="1:17" ht="26.25">
      <c r="A1" s="45" t="s">
        <v>69</v>
      </c>
      <c r="B1" s="46"/>
      <c r="C1" s="46"/>
      <c r="D1" s="47"/>
      <c r="E1" s="48"/>
      <c r="F1" s="49" t="s">
        <v>25</v>
      </c>
      <c r="G1" s="48"/>
      <c r="H1" s="50"/>
      <c r="I1" s="46"/>
      <c r="J1" s="49" t="s">
        <v>26</v>
      </c>
      <c r="K1" s="46"/>
      <c r="L1" s="46"/>
      <c r="M1" s="46"/>
      <c r="N1" s="46"/>
      <c r="O1" s="46"/>
      <c r="P1" s="103"/>
    </row>
    <row r="2" spans="1:17" ht="15" thickBot="1">
      <c r="A2" s="52"/>
      <c r="B2" s="46"/>
      <c r="C2" s="46"/>
      <c r="D2" s="47"/>
      <c r="E2" s="48"/>
      <c r="F2" s="50"/>
      <c r="G2" s="48"/>
      <c r="H2" s="50"/>
      <c r="I2" s="46"/>
      <c r="J2" s="46"/>
      <c r="K2" s="46"/>
      <c r="L2" s="46"/>
      <c r="M2" s="46"/>
      <c r="N2" s="46"/>
      <c r="O2" s="46"/>
      <c r="P2" s="103"/>
      <c r="Q2" s="46"/>
    </row>
    <row r="3" spans="1:17" ht="15" thickBot="1">
      <c r="A3" s="52"/>
      <c r="B3" s="20"/>
      <c r="C3" s="53"/>
      <c r="D3" s="53"/>
      <c r="E3" s="47"/>
      <c r="F3" s="269" t="s">
        <v>27</v>
      </c>
      <c r="G3" s="270"/>
      <c r="H3" s="264" t="s">
        <v>84</v>
      </c>
      <c r="I3" s="265"/>
      <c r="J3" s="266" t="s">
        <v>104</v>
      </c>
      <c r="K3" s="267"/>
      <c r="L3" s="267"/>
      <c r="M3" s="267"/>
      <c r="N3" s="267"/>
      <c r="O3" s="271"/>
      <c r="P3" s="157"/>
      <c r="Q3" s="157"/>
    </row>
    <row r="4" spans="1:17" s="64" customFormat="1" ht="81" customHeight="1" thickBot="1">
      <c r="A4" s="55" t="s">
        <v>28</v>
      </c>
      <c r="B4" s="55" t="s">
        <v>29</v>
      </c>
      <c r="C4" s="55" t="s">
        <v>30</v>
      </c>
      <c r="D4" s="56" t="s">
        <v>31</v>
      </c>
      <c r="E4" s="57" t="s">
        <v>32</v>
      </c>
      <c r="F4" s="58" t="s">
        <v>94</v>
      </c>
      <c r="G4" s="59" t="s">
        <v>95</v>
      </c>
      <c r="H4" s="58" t="s">
        <v>96</v>
      </c>
      <c r="I4" s="60" t="s">
        <v>97</v>
      </c>
      <c r="J4" s="61" t="s">
        <v>98</v>
      </c>
      <c r="K4" s="61" t="s">
        <v>99</v>
      </c>
      <c r="L4" s="61" t="s">
        <v>100</v>
      </c>
      <c r="M4" s="158" t="s">
        <v>101</v>
      </c>
      <c r="N4" s="124" t="s">
        <v>102</v>
      </c>
      <c r="O4" s="159" t="s">
        <v>92</v>
      </c>
      <c r="P4" s="160"/>
      <c r="Q4" s="161" t="s">
        <v>103</v>
      </c>
    </row>
    <row r="5" spans="1:17" ht="13.5" customHeight="1" outlineLevel="1">
      <c r="A5" s="66" t="s">
        <v>33</v>
      </c>
      <c r="B5" s="67"/>
      <c r="C5" s="68" t="s">
        <v>34</v>
      </c>
      <c r="D5" s="69"/>
      <c r="E5" s="70"/>
      <c r="F5" s="71"/>
      <c r="G5" s="72">
        <f>IF(OR(B5=""),E5*F5,0)</f>
        <v>0</v>
      </c>
      <c r="H5" s="73"/>
      <c r="I5" s="74">
        <f>E5*H5</f>
        <v>0</v>
      </c>
      <c r="J5" s="67"/>
      <c r="K5" s="67"/>
      <c r="L5" s="67"/>
      <c r="M5" s="84"/>
      <c r="N5" s="79">
        <f>SUM(J5:M5)</f>
        <v>0</v>
      </c>
      <c r="O5" s="150"/>
      <c r="P5" s="140"/>
      <c r="Q5" s="146">
        <f>N5*E5</f>
        <v>0</v>
      </c>
    </row>
    <row r="6" spans="1:17" ht="13.5" customHeight="1" outlineLevel="1">
      <c r="A6" s="78" t="s">
        <v>35</v>
      </c>
      <c r="B6" s="67"/>
      <c r="C6" s="68" t="s">
        <v>36</v>
      </c>
      <c r="D6" s="69" t="s">
        <v>37</v>
      </c>
      <c r="E6" s="70">
        <v>80000</v>
      </c>
      <c r="F6" s="73">
        <v>1</v>
      </c>
      <c r="G6" s="72">
        <f>IF(OR(B6=""),E6*F6,0)</f>
        <v>80000</v>
      </c>
      <c r="H6" s="73">
        <v>1</v>
      </c>
      <c r="I6" s="74">
        <f>E6*H6</f>
        <v>80000</v>
      </c>
      <c r="J6" s="67">
        <v>1</v>
      </c>
      <c r="K6" s="67"/>
      <c r="L6" s="67"/>
      <c r="M6" s="84"/>
      <c r="N6" s="79">
        <f>SUM(J6:M6)</f>
        <v>1</v>
      </c>
      <c r="O6" s="150"/>
      <c r="P6" s="140"/>
      <c r="Q6" s="146">
        <f>N6*E6</f>
        <v>80000</v>
      </c>
    </row>
    <row r="7" spans="1:17" ht="13.5" customHeight="1">
      <c r="A7" s="80"/>
      <c r="B7" s="67"/>
      <c r="C7" s="81" t="s">
        <v>38</v>
      </c>
      <c r="D7" s="69"/>
      <c r="E7" s="70"/>
      <c r="F7" s="71"/>
      <c r="G7" s="82">
        <f>SUM(G6:G6)</f>
        <v>80000</v>
      </c>
      <c r="H7" s="83"/>
      <c r="I7" s="82">
        <f>SUM(I6:I6)</f>
        <v>80000</v>
      </c>
      <c r="J7" s="67"/>
      <c r="K7" s="67"/>
      <c r="L7" s="67"/>
      <c r="M7" s="84"/>
      <c r="N7" s="79"/>
      <c r="O7" s="150"/>
      <c r="P7" s="140"/>
      <c r="Q7" s="162">
        <f>SUM(Q6:Q6)</f>
        <v>80000</v>
      </c>
    </row>
    <row r="8" spans="1:17" ht="13.5" customHeight="1">
      <c r="A8" s="80"/>
      <c r="B8" s="67"/>
      <c r="C8" s="81"/>
      <c r="D8" s="69"/>
      <c r="E8" s="70"/>
      <c r="F8" s="71"/>
      <c r="G8" s="74"/>
      <c r="H8" s="83"/>
      <c r="I8" s="82"/>
      <c r="J8" s="67"/>
      <c r="K8" s="67"/>
      <c r="L8" s="67"/>
      <c r="M8" s="84"/>
      <c r="N8" s="79"/>
      <c r="O8" s="150"/>
      <c r="P8" s="140"/>
      <c r="Q8" s="162"/>
    </row>
    <row r="9" spans="1:17" ht="13.5" customHeight="1" outlineLevel="1">
      <c r="A9" s="87" t="s">
        <v>39</v>
      </c>
      <c r="B9" s="67"/>
      <c r="C9" s="68" t="s">
        <v>40</v>
      </c>
      <c r="D9" s="69"/>
      <c r="E9" s="70"/>
      <c r="F9" s="73"/>
      <c r="G9" s="72">
        <f>IF(OR(B9=1),0,E9*F9)</f>
        <v>0</v>
      </c>
      <c r="H9" s="73"/>
      <c r="I9" s="74">
        <f t="shared" ref="I9:I14" si="0">E9*H9</f>
        <v>0</v>
      </c>
      <c r="J9" s="67"/>
      <c r="K9" s="67"/>
      <c r="L9" s="67"/>
      <c r="M9" s="84"/>
      <c r="N9" s="79">
        <f t="shared" ref="N9:N14" si="1">SUM(J9:M9)</f>
        <v>0</v>
      </c>
      <c r="O9" s="150"/>
      <c r="P9" s="140"/>
      <c r="Q9" s="146">
        <f t="shared" ref="Q9:Q14" si="2">N9*E9</f>
        <v>0</v>
      </c>
    </row>
    <row r="10" spans="1:17" ht="13.5" customHeight="1" outlineLevel="1">
      <c r="A10" s="87" t="s">
        <v>41</v>
      </c>
      <c r="B10" s="67"/>
      <c r="C10" s="68" t="s">
        <v>42</v>
      </c>
      <c r="D10" s="69"/>
      <c r="E10" s="70"/>
      <c r="F10" s="73"/>
      <c r="G10" s="72"/>
      <c r="H10" s="73"/>
      <c r="I10" s="74">
        <f t="shared" si="0"/>
        <v>0</v>
      </c>
      <c r="J10" s="67"/>
      <c r="K10" s="67"/>
      <c r="L10" s="67"/>
      <c r="M10" s="84"/>
      <c r="N10" s="79">
        <f t="shared" si="1"/>
        <v>0</v>
      </c>
      <c r="O10" s="150"/>
      <c r="P10" s="140"/>
      <c r="Q10" s="146">
        <f t="shared" si="2"/>
        <v>0</v>
      </c>
    </row>
    <row r="11" spans="1:17" ht="13.5" customHeight="1" outlineLevel="1">
      <c r="A11" s="87" t="s">
        <v>43</v>
      </c>
      <c r="B11" s="67"/>
      <c r="C11" s="68" t="s">
        <v>44</v>
      </c>
      <c r="D11" s="69" t="s">
        <v>37</v>
      </c>
      <c r="E11" s="70">
        <v>65</v>
      </c>
      <c r="F11" s="73">
        <v>5</v>
      </c>
      <c r="G11" s="72">
        <f>IF(OR(B11=""),E11*F11,0)</f>
        <v>325</v>
      </c>
      <c r="H11" s="73">
        <v>7</v>
      </c>
      <c r="I11" s="74">
        <f t="shared" si="0"/>
        <v>455</v>
      </c>
      <c r="J11" s="67">
        <v>5</v>
      </c>
      <c r="K11" s="67"/>
      <c r="L11" s="67"/>
      <c r="M11" s="84"/>
      <c r="N11" s="79">
        <f t="shared" si="1"/>
        <v>5</v>
      </c>
      <c r="O11" s="150"/>
      <c r="P11" s="140"/>
      <c r="Q11" s="146">
        <f t="shared" si="2"/>
        <v>325</v>
      </c>
    </row>
    <row r="12" spans="1:17" ht="13.5" customHeight="1" outlineLevel="1">
      <c r="A12" s="88" t="s">
        <v>45</v>
      </c>
      <c r="B12" s="67"/>
      <c r="C12" s="68" t="s">
        <v>46</v>
      </c>
      <c r="D12" s="69" t="s">
        <v>37</v>
      </c>
      <c r="E12" s="70">
        <v>76</v>
      </c>
      <c r="F12" s="73">
        <v>5</v>
      </c>
      <c r="G12" s="72">
        <f>IF(OR(B12=""),E12*F12,0)</f>
        <v>380</v>
      </c>
      <c r="H12" s="73">
        <v>5</v>
      </c>
      <c r="I12" s="74">
        <f t="shared" si="0"/>
        <v>380</v>
      </c>
      <c r="J12" s="67">
        <v>2</v>
      </c>
      <c r="K12" s="67"/>
      <c r="L12" s="67"/>
      <c r="M12" s="84"/>
      <c r="N12" s="79">
        <f t="shared" si="1"/>
        <v>2</v>
      </c>
      <c r="O12" s="150"/>
      <c r="P12" s="140"/>
      <c r="Q12" s="146">
        <f t="shared" si="2"/>
        <v>152</v>
      </c>
    </row>
    <row r="13" spans="1:17" s="91" customFormat="1" ht="13.5" customHeight="1" outlineLevel="1">
      <c r="A13" s="89" t="s">
        <v>47</v>
      </c>
      <c r="B13" s="81"/>
      <c r="C13" s="68" t="s">
        <v>48</v>
      </c>
      <c r="D13" s="69"/>
      <c r="E13" s="70"/>
      <c r="F13" s="73"/>
      <c r="G13" s="72">
        <f>IF(OR(B13=""),E13*F13,0)</f>
        <v>0</v>
      </c>
      <c r="H13" s="73"/>
      <c r="I13" s="74">
        <f t="shared" si="0"/>
        <v>0</v>
      </c>
      <c r="J13" s="81"/>
      <c r="K13" s="81"/>
      <c r="L13" s="81"/>
      <c r="M13" s="90"/>
      <c r="N13" s="79">
        <f t="shared" si="1"/>
        <v>0</v>
      </c>
      <c r="O13" s="163"/>
      <c r="P13" s="164"/>
      <c r="Q13" s="146">
        <f t="shared" si="2"/>
        <v>0</v>
      </c>
    </row>
    <row r="14" spans="1:17" ht="13.5" customHeight="1" outlineLevel="1">
      <c r="A14" s="89" t="s">
        <v>49</v>
      </c>
      <c r="B14" s="67"/>
      <c r="C14" s="68" t="s">
        <v>50</v>
      </c>
      <c r="D14" s="69" t="s">
        <v>37</v>
      </c>
      <c r="E14" s="70">
        <v>100</v>
      </c>
      <c r="F14" s="73">
        <v>4</v>
      </c>
      <c r="G14" s="72">
        <f>IF(OR(B14=""),E14*F14,0)</f>
        <v>400</v>
      </c>
      <c r="H14" s="73">
        <v>9</v>
      </c>
      <c r="I14" s="74">
        <f t="shared" si="0"/>
        <v>900</v>
      </c>
      <c r="J14" s="67"/>
      <c r="K14" s="67"/>
      <c r="L14" s="67"/>
      <c r="M14" s="84"/>
      <c r="N14" s="79">
        <f t="shared" si="1"/>
        <v>0</v>
      </c>
      <c r="O14" s="150"/>
      <c r="P14" s="140"/>
      <c r="Q14" s="146">
        <f t="shared" si="2"/>
        <v>0</v>
      </c>
    </row>
    <row r="15" spans="1:17" ht="13.5" customHeight="1" thickBot="1">
      <c r="A15" s="93"/>
      <c r="B15" s="67"/>
      <c r="C15" s="81" t="s">
        <v>51</v>
      </c>
      <c r="D15" s="69"/>
      <c r="E15" s="94"/>
      <c r="F15" s="73"/>
      <c r="G15" s="82">
        <f>SUM(G9:G14)</f>
        <v>1105</v>
      </c>
      <c r="H15" s="83"/>
      <c r="I15" s="82">
        <f>SUM(I9:I14)</f>
        <v>1735</v>
      </c>
      <c r="J15" s="67"/>
      <c r="K15" s="67"/>
      <c r="L15" s="67"/>
      <c r="M15" s="84"/>
      <c r="N15" s="95"/>
      <c r="O15" s="150"/>
      <c r="P15" s="140"/>
      <c r="Q15" s="162">
        <f>SUM(Q9:Q14)</f>
        <v>477</v>
      </c>
    </row>
    <row r="16" spans="1:17" ht="13.5" customHeight="1">
      <c r="A16" s="97"/>
      <c r="B16" s="46"/>
      <c r="C16" s="46"/>
      <c r="D16" s="47"/>
      <c r="E16" s="48"/>
      <c r="F16" s="98"/>
      <c r="G16" s="48"/>
      <c r="H16" s="98"/>
      <c r="I16" s="46"/>
      <c r="J16" s="46"/>
      <c r="K16" s="46"/>
      <c r="L16" s="46"/>
      <c r="M16" s="46"/>
      <c r="N16" s="46"/>
      <c r="O16" s="46"/>
      <c r="P16" s="103"/>
      <c r="Q16" s="46"/>
    </row>
    <row r="17" spans="1:17" ht="13.5" customHeight="1">
      <c r="A17" s="97"/>
      <c r="B17" s="46"/>
      <c r="C17" s="52" t="s">
        <v>52</v>
      </c>
      <c r="D17" s="47"/>
      <c r="E17" s="48"/>
      <c r="F17" s="98"/>
      <c r="G17" s="99">
        <f>+G15+G7</f>
        <v>81105</v>
      </c>
      <c r="H17" s="98"/>
      <c r="I17" s="99">
        <f>SUM(I7+I15)</f>
        <v>81735</v>
      </c>
      <c r="J17" s="46"/>
      <c r="K17" s="46"/>
      <c r="L17" s="46"/>
      <c r="M17" s="46"/>
      <c r="N17" s="46"/>
      <c r="O17" s="46"/>
      <c r="P17" s="103"/>
      <c r="Q17" s="46"/>
    </row>
    <row r="18" spans="1:17" ht="13.5" customHeight="1">
      <c r="A18" s="97"/>
      <c r="B18" s="46"/>
      <c r="C18" s="52"/>
      <c r="D18" s="47"/>
      <c r="E18" s="48"/>
      <c r="F18" s="98"/>
      <c r="G18" s="99"/>
      <c r="H18" s="98"/>
      <c r="I18" s="99"/>
      <c r="J18" s="46"/>
      <c r="K18" s="46"/>
      <c r="L18" s="46"/>
      <c r="M18" s="46"/>
      <c r="N18" s="46"/>
      <c r="O18" s="46"/>
      <c r="P18" s="103"/>
      <c r="Q18" s="46"/>
    </row>
    <row r="19" spans="1:17" ht="13.5" customHeight="1">
      <c r="A19" s="97"/>
      <c r="B19" s="46"/>
      <c r="C19" s="46"/>
      <c r="D19" s="46"/>
      <c r="E19" s="46"/>
      <c r="F19" s="98"/>
      <c r="G19" s="100" t="s">
        <v>53</v>
      </c>
      <c r="H19" s="98"/>
      <c r="I19" s="46"/>
      <c r="J19" s="46"/>
      <c r="K19" s="46"/>
      <c r="L19" s="46"/>
      <c r="M19" s="46"/>
      <c r="N19" s="46"/>
      <c r="O19" s="46"/>
      <c r="P19" s="155"/>
      <c r="Q19" s="99">
        <f>+Q15+Q7</f>
        <v>80477</v>
      </c>
    </row>
    <row r="20" spans="1:17" ht="13.5" customHeight="1" thickBot="1">
      <c r="A20" s="97"/>
      <c r="B20" s="46"/>
      <c r="C20" s="46"/>
      <c r="D20" s="46"/>
      <c r="E20" s="46"/>
      <c r="F20" s="98"/>
      <c r="G20" s="100" t="s">
        <v>54</v>
      </c>
      <c r="H20" s="98"/>
      <c r="I20" s="46"/>
      <c r="J20" s="46"/>
      <c r="K20" s="46"/>
      <c r="L20" s="46"/>
      <c r="M20" s="46"/>
      <c r="N20" s="46"/>
      <c r="O20" s="46"/>
      <c r="P20" s="103"/>
      <c r="Q20" s="101">
        <f>Q19*-0.02</f>
        <v>-1609.54</v>
      </c>
    </row>
    <row r="21" spans="1:17" ht="13.5" customHeight="1">
      <c r="A21" s="97"/>
      <c r="B21" s="46"/>
      <c r="C21" s="46"/>
      <c r="D21" s="46"/>
      <c r="E21" s="46"/>
      <c r="F21" s="98"/>
      <c r="G21" s="100"/>
      <c r="H21" s="98"/>
      <c r="I21" s="46"/>
      <c r="J21" s="46"/>
      <c r="K21" s="46"/>
      <c r="L21" s="46"/>
      <c r="M21" s="46"/>
      <c r="N21" s="46"/>
      <c r="O21" s="46"/>
      <c r="P21" s="103"/>
      <c r="Q21" s="52"/>
    </row>
    <row r="22" spans="1:17" ht="13.5" customHeight="1">
      <c r="A22" s="97"/>
      <c r="B22" s="46"/>
      <c r="C22" s="46"/>
      <c r="D22" s="46"/>
      <c r="E22" s="46"/>
      <c r="F22" s="98"/>
      <c r="G22" s="100" t="s">
        <v>55</v>
      </c>
      <c r="H22" s="98"/>
      <c r="I22" s="46"/>
      <c r="J22" s="46"/>
      <c r="K22" s="46"/>
      <c r="L22" s="46"/>
      <c r="M22" s="46"/>
      <c r="N22" s="46"/>
      <c r="O22" s="46"/>
      <c r="P22" s="103"/>
      <c r="Q22" s="99">
        <f>SUM(Q19:Q21)</f>
        <v>78867.460000000006</v>
      </c>
    </row>
    <row r="23" spans="1:17" ht="13.5" customHeight="1" thickBot="1">
      <c r="A23" s="97"/>
      <c r="B23" s="46"/>
      <c r="C23" s="46"/>
      <c r="D23" s="46"/>
      <c r="E23" s="46"/>
      <c r="F23" s="98"/>
      <c r="G23" s="165"/>
      <c r="H23" s="118"/>
      <c r="I23" s="102"/>
      <c r="J23" s="46"/>
      <c r="K23" s="46"/>
      <c r="L23" s="46"/>
      <c r="M23" s="46"/>
      <c r="N23" s="46"/>
      <c r="O23" s="46"/>
      <c r="P23" s="103"/>
      <c r="Q23" s="99"/>
    </row>
    <row r="24" spans="1:17" ht="13.5" customHeight="1">
      <c r="A24" s="93"/>
      <c r="B24" s="67"/>
      <c r="C24" s="81" t="s">
        <v>56</v>
      </c>
      <c r="D24" s="69"/>
      <c r="E24" s="104"/>
      <c r="F24" s="105"/>
      <c r="G24" s="166"/>
      <c r="H24" s="112"/>
      <c r="I24" s="107"/>
      <c r="J24" s="67"/>
      <c r="K24" s="67"/>
      <c r="L24" s="67"/>
      <c r="M24" s="84"/>
      <c r="N24" s="109"/>
      <c r="O24" s="110"/>
      <c r="P24" s="140"/>
      <c r="Q24" s="111"/>
    </row>
    <row r="25" spans="1:17" ht="13.5" customHeight="1">
      <c r="A25" s="89" t="s">
        <v>70</v>
      </c>
      <c r="B25" s="67"/>
      <c r="C25" s="68" t="s">
        <v>71</v>
      </c>
      <c r="D25" s="69" t="s">
        <v>37</v>
      </c>
      <c r="E25" s="70">
        <v>125</v>
      </c>
      <c r="F25" s="105">
        <v>6</v>
      </c>
      <c r="G25" s="116">
        <f>E25*F25</f>
        <v>750</v>
      </c>
      <c r="H25" s="73"/>
      <c r="I25" s="74">
        <v>0</v>
      </c>
      <c r="J25" s="67"/>
      <c r="K25" s="67">
        <v>5</v>
      </c>
      <c r="L25" s="67"/>
      <c r="M25" s="84"/>
      <c r="N25" s="79">
        <v>5</v>
      </c>
      <c r="O25" s="110"/>
      <c r="P25" s="140"/>
      <c r="Q25" s="70">
        <v>625</v>
      </c>
    </row>
    <row r="26" spans="1:17" ht="13.5" customHeight="1">
      <c r="A26" s="89" t="s">
        <v>72</v>
      </c>
      <c r="B26" s="67"/>
      <c r="C26" s="68" t="s">
        <v>73</v>
      </c>
      <c r="D26" s="69" t="s">
        <v>37</v>
      </c>
      <c r="E26" s="70">
        <v>120</v>
      </c>
      <c r="F26" s="105">
        <v>7</v>
      </c>
      <c r="G26" s="116">
        <f>E26*F26</f>
        <v>840</v>
      </c>
      <c r="H26" s="83"/>
      <c r="I26" s="74">
        <v>0</v>
      </c>
      <c r="J26" s="67"/>
      <c r="K26" s="67">
        <v>5</v>
      </c>
      <c r="L26" s="67"/>
      <c r="M26" s="84"/>
      <c r="N26" s="79">
        <v>5</v>
      </c>
      <c r="O26" s="110"/>
      <c r="P26" s="140"/>
      <c r="Q26" s="70">
        <v>600</v>
      </c>
    </row>
    <row r="27" spans="1:17" ht="13.5" customHeight="1">
      <c r="A27" s="89" t="s">
        <v>74</v>
      </c>
      <c r="B27" s="67"/>
      <c r="C27" s="68" t="s">
        <v>75</v>
      </c>
      <c r="D27" s="69" t="s">
        <v>37</v>
      </c>
      <c r="E27" s="70">
        <v>180</v>
      </c>
      <c r="F27" s="167">
        <v>12</v>
      </c>
      <c r="G27" s="116">
        <f>E27*F27</f>
        <v>2160</v>
      </c>
      <c r="H27" s="83"/>
      <c r="I27" s="74">
        <v>0</v>
      </c>
      <c r="J27" s="67"/>
      <c r="K27" s="67">
        <v>10</v>
      </c>
      <c r="L27" s="67"/>
      <c r="M27" s="84"/>
      <c r="N27" s="79">
        <v>10</v>
      </c>
      <c r="O27" s="110"/>
      <c r="P27" s="140"/>
      <c r="Q27" s="70">
        <v>1800</v>
      </c>
    </row>
    <row r="28" spans="1:17" ht="13.5" customHeight="1">
      <c r="A28" s="93"/>
      <c r="B28" s="67"/>
      <c r="C28" s="81" t="s">
        <v>57</v>
      </c>
      <c r="D28" s="69"/>
      <c r="E28" s="70"/>
      <c r="F28" s="105"/>
      <c r="G28" s="114">
        <f>SUM(G25:G27)</f>
        <v>3750</v>
      </c>
      <c r="H28" s="83"/>
      <c r="I28" s="82">
        <f>SUM(I25:I27)</f>
        <v>0</v>
      </c>
      <c r="J28" s="67"/>
      <c r="K28" s="67"/>
      <c r="L28" s="67"/>
      <c r="M28" s="84"/>
      <c r="N28" s="79"/>
      <c r="O28" s="110"/>
      <c r="P28" s="140"/>
      <c r="Q28" s="86">
        <f>SUM(Q25:Q27)</f>
        <v>3025</v>
      </c>
    </row>
    <row r="29" spans="1:17" ht="13.5" customHeight="1">
      <c r="A29" s="93"/>
      <c r="B29" s="67"/>
      <c r="C29" s="81"/>
      <c r="D29" s="69"/>
      <c r="E29" s="70"/>
      <c r="F29" s="105"/>
      <c r="G29" s="116"/>
      <c r="H29" s="83"/>
      <c r="I29" s="74"/>
      <c r="J29" s="67"/>
      <c r="K29" s="67"/>
      <c r="L29" s="67"/>
      <c r="M29" s="84"/>
      <c r="N29" s="79"/>
      <c r="O29" s="110"/>
      <c r="P29" s="140"/>
      <c r="Q29" s="70"/>
    </row>
    <row r="30" spans="1:17" ht="13.5" customHeight="1">
      <c r="A30" s="93"/>
      <c r="B30" s="67"/>
      <c r="C30" s="68"/>
      <c r="D30" s="115"/>
      <c r="E30" s="70"/>
      <c r="F30" s="105"/>
      <c r="G30" s="116"/>
      <c r="H30" s="73"/>
      <c r="I30" s="74">
        <f>E30*H30</f>
        <v>0</v>
      </c>
      <c r="J30" s="67"/>
      <c r="K30" s="67"/>
      <c r="L30" s="67"/>
      <c r="M30" s="84"/>
      <c r="N30" s="79"/>
      <c r="O30" s="110"/>
      <c r="P30" s="145"/>
      <c r="Q30" s="70">
        <f>P30*E30</f>
        <v>0</v>
      </c>
    </row>
    <row r="31" spans="1:17" ht="13.5" customHeight="1">
      <c r="A31" s="93"/>
      <c r="B31" s="67"/>
      <c r="C31" s="81" t="s">
        <v>58</v>
      </c>
      <c r="D31" s="69"/>
      <c r="E31" s="70"/>
      <c r="F31" s="105"/>
      <c r="G31" s="114"/>
      <c r="H31" s="83"/>
      <c r="I31" s="82">
        <f>SUM(I30:I30)</f>
        <v>0</v>
      </c>
      <c r="J31" s="67"/>
      <c r="K31" s="67"/>
      <c r="L31" s="67"/>
      <c r="M31" s="84"/>
      <c r="N31" s="79"/>
      <c r="O31" s="110"/>
      <c r="P31" s="145"/>
      <c r="Q31" s="86">
        <f>SUM(Q30:Q30)</f>
        <v>0</v>
      </c>
    </row>
    <row r="32" spans="1:17" ht="13.5" customHeight="1" thickBot="1">
      <c r="A32" s="93"/>
      <c r="B32" s="67"/>
      <c r="C32" s="81"/>
      <c r="D32" s="168"/>
      <c r="E32" s="94"/>
      <c r="F32" s="105"/>
      <c r="G32" s="116"/>
      <c r="H32" s="83"/>
      <c r="I32" s="82"/>
      <c r="J32" s="67"/>
      <c r="K32" s="67"/>
      <c r="L32" s="67"/>
      <c r="M32" s="84"/>
      <c r="N32" s="95"/>
      <c r="O32" s="110"/>
      <c r="P32" s="145"/>
      <c r="Q32" s="94"/>
    </row>
    <row r="33" spans="1:17" ht="13.5" customHeight="1">
      <c r="A33" s="97"/>
      <c r="B33" s="46"/>
      <c r="C33" s="46"/>
      <c r="D33" s="47"/>
      <c r="E33" s="48"/>
      <c r="F33" s="98"/>
      <c r="G33" s="48"/>
      <c r="H33" s="98"/>
      <c r="I33" s="46"/>
      <c r="J33" s="46"/>
      <c r="K33" s="46"/>
      <c r="L33" s="46"/>
      <c r="M33" s="46"/>
      <c r="N33" s="46"/>
      <c r="O33" s="46"/>
      <c r="P33" s="103"/>
      <c r="Q33" s="46"/>
    </row>
    <row r="34" spans="1:17" ht="13.5" customHeight="1">
      <c r="A34" s="97"/>
      <c r="B34" s="46"/>
      <c r="C34" s="52" t="s">
        <v>59</v>
      </c>
      <c r="D34" s="47"/>
      <c r="E34" s="48"/>
      <c r="F34" s="98"/>
      <c r="G34" s="117">
        <f>G28</f>
        <v>3750</v>
      </c>
      <c r="H34" s="98"/>
      <c r="I34" s="117">
        <f>+I31+I28</f>
        <v>0</v>
      </c>
      <c r="J34" s="46"/>
      <c r="K34" s="46"/>
      <c r="L34" s="46"/>
      <c r="M34" s="46"/>
      <c r="N34" s="46"/>
      <c r="O34" s="46"/>
      <c r="P34" s="103"/>
      <c r="Q34" s="46"/>
    </row>
    <row r="35" spans="1:17" ht="13.5" customHeight="1">
      <c r="A35" s="97"/>
      <c r="B35" s="46"/>
      <c r="C35" s="52"/>
      <c r="D35" s="47"/>
      <c r="E35" s="48"/>
      <c r="F35" s="98"/>
      <c r="G35" s="117"/>
      <c r="H35" s="98"/>
      <c r="I35" s="117"/>
      <c r="J35" s="46"/>
      <c r="K35" s="46"/>
      <c r="L35" s="46"/>
      <c r="M35" s="46"/>
      <c r="N35" s="46"/>
      <c r="O35" s="46"/>
      <c r="P35" s="103"/>
      <c r="Q35" s="46"/>
    </row>
    <row r="36" spans="1:17" ht="13.5" customHeight="1">
      <c r="A36" s="97"/>
      <c r="B36" s="46"/>
      <c r="C36" s="46"/>
      <c r="D36" s="46"/>
      <c r="E36" s="46"/>
      <c r="F36" s="98"/>
      <c r="G36" s="100" t="s">
        <v>60</v>
      </c>
      <c r="H36" s="98"/>
      <c r="I36" s="46"/>
      <c r="J36" s="46"/>
      <c r="K36" s="46"/>
      <c r="L36" s="46"/>
      <c r="M36" s="46"/>
      <c r="N36" s="46"/>
      <c r="O36" s="46"/>
      <c r="P36" s="155"/>
      <c r="Q36" s="99">
        <f>+Q31+Q28</f>
        <v>3025</v>
      </c>
    </row>
    <row r="37" spans="1:17" ht="13.5" customHeight="1" thickBot="1">
      <c r="A37" s="97"/>
      <c r="B37" s="46"/>
      <c r="C37" s="46"/>
      <c r="D37" s="46"/>
      <c r="E37" s="46"/>
      <c r="F37" s="98"/>
      <c r="G37" s="100" t="s">
        <v>54</v>
      </c>
      <c r="H37" s="98"/>
      <c r="I37" s="46"/>
      <c r="J37" s="46"/>
      <c r="K37" s="46"/>
      <c r="L37" s="46"/>
      <c r="M37" s="46"/>
      <c r="N37" s="46"/>
      <c r="O37" s="46"/>
      <c r="P37" s="103"/>
      <c r="Q37" s="101">
        <f>Q36*-0.02</f>
        <v>-60.5</v>
      </c>
    </row>
    <row r="38" spans="1:17" ht="13.5" customHeight="1">
      <c r="A38" s="97"/>
      <c r="B38" s="46"/>
      <c r="C38" s="46"/>
      <c r="D38" s="46"/>
      <c r="E38" s="46"/>
      <c r="F38" s="98"/>
      <c r="G38" s="100"/>
      <c r="H38" s="98"/>
      <c r="I38" s="46"/>
      <c r="J38" s="46"/>
      <c r="K38" s="46"/>
      <c r="L38" s="46"/>
      <c r="M38" s="46"/>
      <c r="N38" s="46"/>
      <c r="O38" s="46"/>
      <c r="Q38" s="52"/>
    </row>
    <row r="39" spans="1:17" ht="13.5" customHeight="1">
      <c r="A39" s="97"/>
      <c r="B39" s="46"/>
      <c r="C39" s="46"/>
      <c r="D39" s="46"/>
      <c r="E39" s="46"/>
      <c r="F39" s="98"/>
      <c r="G39" s="100" t="s">
        <v>61</v>
      </c>
      <c r="H39" s="98"/>
      <c r="I39" s="46"/>
      <c r="J39" s="46"/>
      <c r="K39" s="46"/>
      <c r="L39" s="46"/>
      <c r="M39" s="46"/>
      <c r="N39" s="46"/>
      <c r="O39" s="46"/>
      <c r="Q39" s="99">
        <f>SUM(Q36:Q38)</f>
        <v>2964.5</v>
      </c>
    </row>
    <row r="40" spans="1:17" ht="13.5" customHeight="1" thickBot="1">
      <c r="A40" s="97"/>
      <c r="B40" s="46"/>
      <c r="C40" s="46"/>
      <c r="D40" s="46"/>
      <c r="E40" s="46"/>
      <c r="F40" s="98"/>
      <c r="G40" s="100"/>
      <c r="H40" s="118"/>
      <c r="I40" s="102"/>
      <c r="J40" s="46"/>
      <c r="K40" s="46"/>
      <c r="L40" s="46"/>
      <c r="M40" s="46"/>
      <c r="N40" s="46"/>
      <c r="O40" s="46"/>
      <c r="Q40" s="99"/>
    </row>
    <row r="41" spans="1:17" ht="13.5" customHeight="1">
      <c r="A41" s="93"/>
      <c r="B41" s="67"/>
      <c r="C41" s="81" t="s">
        <v>62</v>
      </c>
      <c r="D41" s="69"/>
      <c r="E41" s="104"/>
      <c r="F41" s="105"/>
      <c r="G41" s="106"/>
      <c r="H41" s="112"/>
      <c r="I41" s="107"/>
      <c r="J41" s="67"/>
      <c r="K41" s="67"/>
      <c r="L41" s="67"/>
      <c r="M41" s="84"/>
      <c r="N41" s="109"/>
      <c r="O41" s="110"/>
      <c r="Q41" s="111"/>
    </row>
    <row r="42" spans="1:17" ht="13.5" customHeight="1">
      <c r="A42" s="93"/>
      <c r="B42" s="67"/>
      <c r="C42" s="68"/>
      <c r="D42" s="69"/>
      <c r="E42" s="70"/>
      <c r="F42" s="105"/>
      <c r="G42" s="74">
        <f>C42*F42</f>
        <v>0</v>
      </c>
      <c r="H42" s="73"/>
      <c r="I42" s="74">
        <f>E42*H42</f>
        <v>0</v>
      </c>
      <c r="J42" s="67"/>
      <c r="K42" s="67"/>
      <c r="L42" s="67"/>
      <c r="M42" s="84"/>
      <c r="N42" s="79"/>
      <c r="O42" s="110"/>
      <c r="Q42" s="70">
        <f>+N42*E42</f>
        <v>0</v>
      </c>
    </row>
    <row r="43" spans="1:17" ht="13.5" customHeight="1">
      <c r="A43" s="93"/>
      <c r="B43" s="67"/>
      <c r="C43" s="81" t="s">
        <v>63</v>
      </c>
      <c r="D43" s="69"/>
      <c r="E43" s="70"/>
      <c r="F43" s="105"/>
      <c r="G43" s="82">
        <f>SUM(G42:G42)</f>
        <v>0</v>
      </c>
      <c r="H43" s="83"/>
      <c r="I43" s="82">
        <f>SUM(I42:I42)</f>
        <v>0</v>
      </c>
      <c r="J43" s="67"/>
      <c r="K43" s="67"/>
      <c r="L43" s="67"/>
      <c r="M43" s="84"/>
      <c r="N43" s="79"/>
      <c r="O43" s="110"/>
      <c r="P43" s="103"/>
      <c r="Q43" s="86">
        <f>SUM(Q42:Q42)</f>
        <v>0</v>
      </c>
    </row>
    <row r="44" spans="1:17" ht="13.5" customHeight="1">
      <c r="A44" s="93"/>
      <c r="B44" s="67"/>
      <c r="C44" s="68"/>
      <c r="D44" s="115"/>
      <c r="E44" s="70"/>
      <c r="F44" s="105"/>
      <c r="G44" s="74">
        <f>C44*F44</f>
        <v>0</v>
      </c>
      <c r="H44" s="73"/>
      <c r="I44" s="74">
        <f>E44*H44</f>
        <v>0</v>
      </c>
      <c r="J44" s="67"/>
      <c r="K44" s="67"/>
      <c r="L44" s="67"/>
      <c r="M44" s="84"/>
      <c r="N44" s="79"/>
      <c r="O44" s="110"/>
      <c r="P44" s="103"/>
      <c r="Q44" s="70">
        <f>P44*E44</f>
        <v>0</v>
      </c>
    </row>
    <row r="45" spans="1:17" ht="13.5" customHeight="1" thickBot="1">
      <c r="A45" s="93"/>
      <c r="B45" s="67"/>
      <c r="C45" s="81" t="s">
        <v>64</v>
      </c>
      <c r="D45" s="69"/>
      <c r="E45" s="94"/>
      <c r="F45" s="105"/>
      <c r="G45" s="82">
        <f>SUM(G44:G44)</f>
        <v>0</v>
      </c>
      <c r="H45" s="83"/>
      <c r="I45" s="82">
        <f>SUM(I44:I44)</f>
        <v>0</v>
      </c>
      <c r="J45" s="67"/>
      <c r="K45" s="67"/>
      <c r="L45" s="67"/>
      <c r="M45" s="84"/>
      <c r="N45" s="95"/>
      <c r="O45" s="110"/>
      <c r="P45" s="103"/>
      <c r="Q45" s="96">
        <f>SUM(Q44:Q44)</f>
        <v>0</v>
      </c>
    </row>
    <row r="46" spans="1:17" ht="13.5" customHeight="1">
      <c r="A46" s="97"/>
      <c r="B46" s="46"/>
      <c r="C46" s="46"/>
      <c r="D46" s="47"/>
      <c r="E46" s="48"/>
      <c r="F46" s="98"/>
      <c r="G46" s="48"/>
      <c r="H46" s="98"/>
      <c r="I46" s="46"/>
      <c r="J46" s="46"/>
      <c r="K46" s="46"/>
      <c r="L46" s="46"/>
      <c r="M46" s="46"/>
      <c r="N46" s="46"/>
      <c r="O46" s="46"/>
      <c r="P46" s="103"/>
      <c r="Q46" s="46"/>
    </row>
    <row r="47" spans="1:17" ht="13.5" customHeight="1">
      <c r="A47" s="97"/>
      <c r="B47" s="46"/>
      <c r="C47" s="52" t="s">
        <v>76</v>
      </c>
      <c r="D47" s="47"/>
      <c r="E47" s="48"/>
      <c r="F47" s="98"/>
      <c r="G47" s="117">
        <f>SUM(G45,G43)</f>
        <v>0</v>
      </c>
      <c r="H47" s="98"/>
      <c r="I47" s="117">
        <f>SUM(I45,I43)</f>
        <v>0</v>
      </c>
      <c r="J47" s="46"/>
      <c r="K47" s="46"/>
      <c r="L47" s="46"/>
      <c r="M47" s="46"/>
      <c r="N47" s="46"/>
      <c r="O47" s="46"/>
      <c r="P47" s="103"/>
      <c r="Q47" s="46"/>
    </row>
    <row r="48" spans="1:17" ht="13.5" customHeight="1">
      <c r="A48" s="97"/>
      <c r="B48" s="46"/>
      <c r="C48" s="52"/>
      <c r="D48" s="47"/>
      <c r="E48" s="48"/>
      <c r="F48" s="98"/>
      <c r="G48" s="117"/>
      <c r="H48" s="98"/>
      <c r="I48" s="117"/>
      <c r="J48" s="46"/>
      <c r="K48" s="46"/>
      <c r="L48" s="46"/>
      <c r="M48" s="46"/>
      <c r="N48" s="46"/>
      <c r="O48" s="46"/>
      <c r="P48" s="103"/>
      <c r="Q48" s="46"/>
    </row>
    <row r="49" spans="1:17" ht="13.5" customHeight="1">
      <c r="A49" s="97"/>
      <c r="B49" s="46"/>
      <c r="C49" s="46"/>
      <c r="D49" s="46"/>
      <c r="E49" s="46"/>
      <c r="F49" s="98"/>
      <c r="G49" s="100" t="s">
        <v>66</v>
      </c>
      <c r="H49" s="98"/>
      <c r="I49" s="46"/>
      <c r="J49" s="46"/>
      <c r="K49" s="46"/>
      <c r="L49" s="46"/>
      <c r="M49" s="46"/>
      <c r="N49" s="46"/>
      <c r="O49" s="46"/>
      <c r="P49" s="155"/>
      <c r="Q49" s="99">
        <f>+Q45+Q43</f>
        <v>0</v>
      </c>
    </row>
    <row r="50" spans="1:17" ht="13.5" customHeight="1" thickBot="1">
      <c r="A50" s="97"/>
      <c r="B50" s="46"/>
      <c r="C50" s="46"/>
      <c r="D50" s="46"/>
      <c r="E50" s="46"/>
      <c r="F50" s="98"/>
      <c r="G50" s="100" t="s">
        <v>54</v>
      </c>
      <c r="H50" s="98"/>
      <c r="I50" s="46"/>
      <c r="J50" s="46"/>
      <c r="K50" s="46"/>
      <c r="L50" s="46"/>
      <c r="M50" s="46"/>
      <c r="N50" s="46"/>
      <c r="O50" s="46"/>
      <c r="P50" s="103"/>
      <c r="Q50" s="101">
        <f>Q49*-0.02</f>
        <v>0</v>
      </c>
    </row>
    <row r="51" spans="1:17" ht="13.5" customHeight="1">
      <c r="A51" s="97"/>
      <c r="B51" s="46"/>
      <c r="C51" s="46"/>
      <c r="D51" s="46"/>
      <c r="E51" s="46"/>
      <c r="F51" s="98"/>
      <c r="G51" s="100"/>
      <c r="H51" s="98"/>
      <c r="I51" s="46"/>
      <c r="J51" s="46"/>
      <c r="K51" s="46"/>
      <c r="L51" s="46"/>
      <c r="M51" s="46"/>
      <c r="N51" s="46"/>
      <c r="O51" s="46"/>
      <c r="P51" s="103"/>
      <c r="Q51" s="52"/>
    </row>
    <row r="52" spans="1:17" ht="13.5" customHeight="1">
      <c r="A52" s="97"/>
      <c r="B52" s="46"/>
      <c r="C52" s="46"/>
      <c r="D52" s="46"/>
      <c r="E52" s="46"/>
      <c r="F52" s="98"/>
      <c r="G52" s="100" t="s">
        <v>67</v>
      </c>
      <c r="H52" s="98"/>
      <c r="I52" s="46"/>
      <c r="J52" s="46"/>
      <c r="K52" s="46"/>
      <c r="L52" s="46"/>
      <c r="M52" s="46"/>
      <c r="N52" s="46"/>
      <c r="O52" s="46"/>
      <c r="Q52" s="99">
        <f>SUM(Q49:Q51)</f>
        <v>0</v>
      </c>
    </row>
    <row r="53" spans="1:17" ht="13.5" customHeight="1">
      <c r="A53" s="97"/>
      <c r="B53" s="46"/>
      <c r="C53" s="46"/>
      <c r="D53" s="46"/>
      <c r="E53" s="46"/>
      <c r="F53" s="98"/>
      <c r="G53" s="100"/>
      <c r="H53" s="98"/>
      <c r="I53" s="46"/>
      <c r="J53" s="46"/>
      <c r="K53" s="46"/>
      <c r="L53" s="46"/>
      <c r="M53" s="46"/>
      <c r="N53" s="46"/>
      <c r="O53" s="46"/>
      <c r="Q53" s="99"/>
    </row>
    <row r="54" spans="1:17" ht="13.5" customHeight="1" thickBot="1">
      <c r="A54" s="97"/>
      <c r="B54" s="46"/>
      <c r="C54" s="46"/>
      <c r="D54" s="47"/>
      <c r="E54" s="48"/>
      <c r="F54" s="98"/>
      <c r="G54" s="48"/>
      <c r="H54" s="50"/>
      <c r="I54" s="46"/>
      <c r="J54" s="46"/>
      <c r="K54" s="46"/>
      <c r="L54" s="46"/>
      <c r="M54" s="46"/>
      <c r="N54" s="46"/>
      <c r="O54" s="46"/>
      <c r="Q54" s="99"/>
    </row>
    <row r="55" spans="1:17">
      <c r="A55" s="89"/>
      <c r="B55" s="67"/>
      <c r="C55" s="81" t="s">
        <v>86</v>
      </c>
      <c r="D55" s="84"/>
      <c r="E55" s="109"/>
      <c r="F55" s="119"/>
      <c r="G55" s="120"/>
      <c r="H55" s="121"/>
      <c r="I55" s="122"/>
      <c r="J55" s="67"/>
      <c r="K55" s="67"/>
      <c r="L55" s="67"/>
      <c r="M55" s="84"/>
      <c r="N55" s="109"/>
      <c r="O55" s="110"/>
      <c r="P55" s="140"/>
      <c r="Q55" s="141"/>
    </row>
    <row r="56" spans="1:17" ht="13.5" customHeight="1">
      <c r="A56" s="93"/>
      <c r="B56" s="67"/>
      <c r="C56" s="142" t="s">
        <v>85</v>
      </c>
      <c r="D56" s="128"/>
      <c r="E56" s="143"/>
      <c r="F56" s="130"/>
      <c r="G56" s="144"/>
      <c r="H56" s="131"/>
      <c r="I56" s="116"/>
      <c r="J56" s="67"/>
      <c r="K56" s="67"/>
      <c r="L56" s="67"/>
      <c r="M56" s="84"/>
      <c r="N56" s="79"/>
      <c r="O56" s="110"/>
      <c r="P56" s="145"/>
      <c r="Q56" s="146"/>
    </row>
    <row r="57" spans="1:17" ht="13.5" customHeight="1">
      <c r="A57" s="93"/>
      <c r="B57" s="67"/>
      <c r="C57" s="170" t="s">
        <v>21</v>
      </c>
      <c r="D57" s="171" t="s">
        <v>2</v>
      </c>
      <c r="E57" s="172">
        <v>44</v>
      </c>
      <c r="F57" s="147"/>
      <c r="G57" s="148"/>
      <c r="H57" s="149"/>
      <c r="I57" s="173"/>
      <c r="K57" s="67">
        <v>15.5</v>
      </c>
      <c r="L57" s="67"/>
      <c r="M57" s="84"/>
      <c r="N57" s="79">
        <f>+K57</f>
        <v>15.5</v>
      </c>
      <c r="O57" s="110">
        <v>507</v>
      </c>
      <c r="P57" s="145"/>
      <c r="Q57" s="152">
        <f>+N57*E57</f>
        <v>682</v>
      </c>
    </row>
    <row r="58" spans="1:17" ht="13.5" customHeight="1">
      <c r="A58" s="93"/>
      <c r="B58" s="67"/>
      <c r="C58" s="174" t="s">
        <v>22</v>
      </c>
      <c r="D58" s="171" t="s">
        <v>2</v>
      </c>
      <c r="E58" s="172">
        <v>37.1</v>
      </c>
      <c r="F58" s="175"/>
      <c r="G58" s="51"/>
      <c r="H58" s="149"/>
      <c r="I58" s="176"/>
      <c r="J58" s="148"/>
      <c r="K58" s="67">
        <v>18.5</v>
      </c>
      <c r="L58" s="67"/>
      <c r="M58" s="84"/>
      <c r="N58" s="79">
        <f>+K58</f>
        <v>18.5</v>
      </c>
      <c r="O58" s="110">
        <v>507</v>
      </c>
      <c r="P58" s="145"/>
      <c r="Q58" s="152">
        <f>+N58*E58</f>
        <v>686.35</v>
      </c>
    </row>
    <row r="59" spans="1:17" ht="13.5" customHeight="1">
      <c r="A59" s="93"/>
      <c r="B59" s="67"/>
      <c r="C59" s="142"/>
      <c r="D59" s="128"/>
      <c r="E59" s="143"/>
      <c r="F59" s="130"/>
      <c r="G59" s="144"/>
      <c r="H59" s="131"/>
      <c r="I59" s="151"/>
      <c r="J59" s="110"/>
      <c r="K59" s="67"/>
      <c r="L59" s="67"/>
      <c r="M59" s="84"/>
      <c r="N59" s="79"/>
      <c r="O59" s="110"/>
      <c r="P59" s="145"/>
      <c r="Q59" s="152"/>
    </row>
    <row r="60" spans="1:17" ht="13.5" customHeight="1" thickBot="1">
      <c r="A60" s="93"/>
      <c r="B60" s="67"/>
      <c r="C60" s="68"/>
      <c r="D60" s="128"/>
      <c r="E60" s="129"/>
      <c r="F60" s="130"/>
      <c r="G60" s="131"/>
      <c r="H60" s="131"/>
      <c r="I60" s="116"/>
      <c r="J60" s="67"/>
      <c r="K60" s="67"/>
      <c r="L60" s="67"/>
      <c r="M60" s="84"/>
      <c r="N60" s="79"/>
      <c r="O60" s="110"/>
      <c r="P60" s="145"/>
      <c r="Q60" s="153"/>
    </row>
    <row r="61" spans="1:17" ht="13.5" customHeight="1" thickBot="1">
      <c r="A61" s="89"/>
      <c r="B61" s="110"/>
      <c r="C61" s="81" t="s">
        <v>88</v>
      </c>
      <c r="D61" s="90"/>
      <c r="E61" s="132"/>
      <c r="F61" s="126"/>
      <c r="G61" s="127"/>
      <c r="H61" s="127"/>
      <c r="I61" s="133"/>
      <c r="J61" s="67"/>
      <c r="K61" s="67"/>
      <c r="L61" s="67"/>
      <c r="M61" s="84"/>
      <c r="N61" s="95"/>
      <c r="O61" s="110"/>
      <c r="P61" s="145"/>
      <c r="Q61" s="154">
        <f>SUM(Q56:Q60)</f>
        <v>1368.35</v>
      </c>
    </row>
    <row r="62" spans="1:17" ht="13.5" customHeight="1">
      <c r="A62" s="136"/>
      <c r="B62" s="46"/>
      <c r="C62" s="46"/>
      <c r="D62" s="47"/>
      <c r="E62" s="48"/>
      <c r="F62" s="50"/>
      <c r="G62" s="48"/>
      <c r="H62" s="50"/>
      <c r="I62" s="46"/>
      <c r="J62" s="46"/>
      <c r="K62" s="46"/>
      <c r="L62" s="46"/>
      <c r="M62" s="46"/>
      <c r="N62" s="46"/>
      <c r="O62" s="46"/>
      <c r="P62" s="103"/>
      <c r="Q62" s="46"/>
    </row>
    <row r="63" spans="1:17" ht="13.5" customHeight="1">
      <c r="A63" s="136"/>
      <c r="B63" s="46"/>
      <c r="C63" s="46"/>
      <c r="D63" s="47"/>
      <c r="E63" s="48"/>
      <c r="F63" s="50"/>
      <c r="G63" s="117"/>
      <c r="H63" s="50"/>
      <c r="I63" s="117"/>
      <c r="J63" s="46"/>
      <c r="K63" s="46"/>
      <c r="L63" s="46"/>
      <c r="M63" s="46"/>
      <c r="N63" s="46"/>
      <c r="O63" s="46"/>
      <c r="P63" s="103"/>
      <c r="Q63" s="46"/>
    </row>
    <row r="64" spans="1:17" ht="13.5" customHeight="1">
      <c r="A64" s="136"/>
      <c r="B64" s="46"/>
      <c r="C64" s="46"/>
      <c r="D64" s="46"/>
      <c r="E64" s="46"/>
      <c r="F64" s="46"/>
      <c r="G64" s="46"/>
      <c r="H64" s="46"/>
      <c r="I64" s="100" t="s">
        <v>89</v>
      </c>
      <c r="J64" s="46"/>
      <c r="K64" s="46"/>
      <c r="L64" s="46"/>
      <c r="M64" s="46"/>
      <c r="N64" s="46"/>
      <c r="O64" s="46"/>
      <c r="P64" s="155"/>
      <c r="Q64" s="99">
        <f>SUM(Q61)</f>
        <v>1368.35</v>
      </c>
    </row>
    <row r="65" spans="1:17" ht="13.5" customHeight="1" thickBot="1">
      <c r="A65" s="136"/>
      <c r="B65" s="46"/>
      <c r="C65" s="46"/>
      <c r="D65" s="46"/>
      <c r="E65" s="46"/>
      <c r="F65" s="46"/>
      <c r="G65" s="46"/>
      <c r="H65" s="46"/>
      <c r="I65" s="100" t="s">
        <v>68</v>
      </c>
      <c r="J65" s="46"/>
      <c r="K65" s="46"/>
      <c r="L65" s="46"/>
      <c r="M65" s="46"/>
      <c r="N65" s="46"/>
      <c r="O65" s="46"/>
      <c r="P65" s="103"/>
      <c r="Q65" s="101">
        <f>Q64*0</f>
        <v>0</v>
      </c>
    </row>
    <row r="66" spans="1:17" ht="13.5" customHeight="1">
      <c r="A66" s="136"/>
      <c r="B66" s="46"/>
      <c r="C66" s="46"/>
      <c r="D66" s="46"/>
      <c r="E66" s="46"/>
      <c r="F66" s="46"/>
      <c r="G66" s="46"/>
      <c r="H66" s="46"/>
      <c r="I66" s="100"/>
      <c r="J66" s="46"/>
      <c r="K66" s="46"/>
      <c r="L66" s="46"/>
      <c r="M66" s="46"/>
      <c r="N66" s="46"/>
      <c r="O66" s="46"/>
      <c r="P66" s="103"/>
      <c r="Q66" s="52"/>
    </row>
    <row r="67" spans="1:17" ht="13.5" customHeight="1">
      <c r="A67" s="136"/>
      <c r="B67" s="46"/>
      <c r="C67" s="46"/>
      <c r="D67" s="46"/>
      <c r="E67" s="46"/>
      <c r="F67" s="46"/>
      <c r="G67" s="46"/>
      <c r="H67" s="46"/>
      <c r="I67" s="100" t="s">
        <v>91</v>
      </c>
      <c r="J67" s="46"/>
      <c r="K67" s="46"/>
      <c r="L67" s="46"/>
      <c r="M67" s="46"/>
      <c r="N67" s="46"/>
      <c r="O67" s="46"/>
      <c r="P67" s="103"/>
      <c r="Q67" s="99">
        <f>SUM(Q64:Q66)</f>
        <v>1368.35</v>
      </c>
    </row>
    <row r="69" spans="1:17" ht="15" thickBot="1"/>
    <row r="70" spans="1:17">
      <c r="A70" s="89"/>
      <c r="B70" s="67"/>
      <c r="C70" s="81" t="s">
        <v>114</v>
      </c>
      <c r="D70" s="84"/>
      <c r="E70" s="109"/>
      <c r="F70" s="119"/>
      <c r="G70" s="120"/>
      <c r="H70" s="121"/>
      <c r="I70" s="122"/>
      <c r="J70" s="67"/>
      <c r="K70" s="67"/>
      <c r="L70" s="67"/>
      <c r="M70" s="84"/>
      <c r="N70" s="109"/>
      <c r="O70" s="110"/>
      <c r="P70" s="140"/>
      <c r="Q70" s="141"/>
    </row>
    <row r="71" spans="1:17">
      <c r="A71" s="93"/>
      <c r="B71" s="67"/>
      <c r="C71" s="142" t="s">
        <v>85</v>
      </c>
      <c r="D71" s="128"/>
      <c r="E71" s="143"/>
      <c r="F71" s="130"/>
      <c r="G71" s="144"/>
      <c r="H71" s="131"/>
      <c r="I71" s="116"/>
      <c r="J71" s="67"/>
      <c r="K71" s="67"/>
      <c r="L71" s="67"/>
      <c r="M71" s="84"/>
      <c r="N71" s="79"/>
      <c r="O71" s="110"/>
      <c r="P71" s="145"/>
      <c r="Q71" s="146"/>
    </row>
    <row r="72" spans="1:17">
      <c r="A72" s="89" t="s">
        <v>45</v>
      </c>
      <c r="B72" s="67"/>
      <c r="C72" s="68" t="s">
        <v>46</v>
      </c>
      <c r="D72" s="69" t="s">
        <v>37</v>
      </c>
      <c r="E72" s="70">
        <v>76</v>
      </c>
      <c r="F72" s="147"/>
      <c r="G72" s="148"/>
      <c r="H72" s="149"/>
      <c r="I72" s="74">
        <f>E72*H72</f>
        <v>0</v>
      </c>
      <c r="J72" s="67"/>
      <c r="K72" s="67">
        <v>1</v>
      </c>
      <c r="L72" s="67"/>
      <c r="M72" s="84"/>
      <c r="N72" s="79">
        <f>SUM(J72:M72)</f>
        <v>1</v>
      </c>
      <c r="O72" s="150">
        <v>507</v>
      </c>
      <c r="P72" s="140"/>
      <c r="Q72" s="146">
        <f>N72*E72</f>
        <v>76</v>
      </c>
    </row>
    <row r="73" spans="1:17">
      <c r="A73" s="89" t="s">
        <v>106</v>
      </c>
      <c r="B73" s="67"/>
      <c r="C73" s="68" t="s">
        <v>107</v>
      </c>
      <c r="D73" s="69" t="s">
        <v>37</v>
      </c>
      <c r="E73" s="70">
        <v>200</v>
      </c>
      <c r="F73" s="147"/>
      <c r="G73" s="148"/>
      <c r="H73" s="149"/>
      <c r="I73" s="74">
        <f>E73*H73</f>
        <v>0</v>
      </c>
      <c r="J73" s="67"/>
      <c r="K73" s="67">
        <v>2</v>
      </c>
      <c r="L73" s="67"/>
      <c r="M73" s="84"/>
      <c r="N73" s="79">
        <f>SUM(J73:M73)</f>
        <v>2</v>
      </c>
      <c r="O73" s="150">
        <v>507</v>
      </c>
      <c r="P73" s="140"/>
      <c r="Q73" s="146">
        <f>N73*E73</f>
        <v>400</v>
      </c>
    </row>
    <row r="74" spans="1:17">
      <c r="A74" s="93"/>
      <c r="B74" s="67"/>
      <c r="C74" s="142"/>
      <c r="D74" s="128"/>
      <c r="E74" s="143"/>
      <c r="F74" s="130"/>
      <c r="G74" s="144"/>
      <c r="H74" s="131"/>
      <c r="I74" s="151"/>
      <c r="J74" s="110"/>
      <c r="K74" s="67"/>
      <c r="L74" s="67"/>
      <c r="M74" s="84"/>
      <c r="N74" s="79"/>
      <c r="O74" s="110"/>
      <c r="P74" s="145"/>
      <c r="Q74" s="152"/>
    </row>
    <row r="75" spans="1:17" ht="15" thickBot="1">
      <c r="A75" s="93"/>
      <c r="B75" s="67"/>
      <c r="C75" s="68"/>
      <c r="D75" s="128"/>
      <c r="E75" s="129"/>
      <c r="F75" s="130"/>
      <c r="G75" s="131"/>
      <c r="H75" s="131"/>
      <c r="I75" s="116"/>
      <c r="J75" s="67"/>
      <c r="K75" s="67"/>
      <c r="L75" s="67"/>
      <c r="M75" s="84"/>
      <c r="N75" s="79"/>
      <c r="O75" s="110"/>
      <c r="P75" s="145"/>
      <c r="Q75" s="153"/>
    </row>
    <row r="76" spans="1:17" ht="15" thickBot="1">
      <c r="A76" s="89"/>
      <c r="B76" s="110"/>
      <c r="C76" s="81" t="s">
        <v>110</v>
      </c>
      <c r="D76" s="90"/>
      <c r="E76" s="132"/>
      <c r="F76" s="126"/>
      <c r="G76" s="127"/>
      <c r="H76" s="127"/>
      <c r="I76" s="133"/>
      <c r="J76" s="67"/>
      <c r="K76" s="67"/>
      <c r="L76" s="67"/>
      <c r="M76" s="84"/>
      <c r="N76" s="95"/>
      <c r="O76" s="110"/>
      <c r="P76" s="145"/>
      <c r="Q76" s="154">
        <f>SUM(Q71:Q75)</f>
        <v>476</v>
      </c>
    </row>
    <row r="77" spans="1:17">
      <c r="A77" s="136"/>
      <c r="B77" s="46"/>
      <c r="C77" s="46"/>
      <c r="D77" s="47"/>
      <c r="E77" s="48"/>
      <c r="F77" s="50"/>
      <c r="G77" s="48"/>
      <c r="H77" s="50"/>
      <c r="I77" s="46"/>
      <c r="J77" s="46"/>
      <c r="K77" s="46"/>
      <c r="L77" s="46"/>
      <c r="M77" s="46"/>
      <c r="N77" s="46"/>
      <c r="O77" s="46"/>
      <c r="P77" s="103"/>
      <c r="Q77" s="46"/>
    </row>
    <row r="78" spans="1:17">
      <c r="A78" s="136"/>
      <c r="B78" s="46"/>
      <c r="C78" s="46"/>
      <c r="D78" s="47"/>
      <c r="E78" s="48"/>
      <c r="F78" s="50"/>
      <c r="G78" s="117"/>
      <c r="H78" s="50"/>
      <c r="I78" s="117"/>
      <c r="J78" s="46"/>
      <c r="K78" s="46"/>
      <c r="L78" s="46"/>
      <c r="M78" s="46"/>
      <c r="N78" s="46"/>
      <c r="O78" s="46"/>
      <c r="P78" s="103"/>
      <c r="Q78" s="46"/>
    </row>
    <row r="79" spans="1:17">
      <c r="A79" s="136"/>
      <c r="B79" s="46"/>
      <c r="C79" s="46"/>
      <c r="D79" s="46"/>
      <c r="E79" s="46"/>
      <c r="F79" s="46"/>
      <c r="G79" s="46"/>
      <c r="H79" s="46"/>
      <c r="I79" s="100" t="s">
        <v>111</v>
      </c>
      <c r="J79" s="46"/>
      <c r="K79" s="46"/>
      <c r="L79" s="46"/>
      <c r="M79" s="46"/>
      <c r="N79" s="46"/>
      <c r="O79" s="46"/>
      <c r="P79" s="155"/>
      <c r="Q79" s="99">
        <f>SUM(Q76)</f>
        <v>476</v>
      </c>
    </row>
    <row r="80" spans="1:17" ht="15" thickBot="1">
      <c r="A80" s="136"/>
      <c r="B80" s="46"/>
      <c r="C80" s="46"/>
      <c r="D80" s="46"/>
      <c r="E80" s="46"/>
      <c r="F80" s="46"/>
      <c r="G80" s="46"/>
      <c r="H80" s="46"/>
      <c r="I80" s="100" t="s">
        <v>68</v>
      </c>
      <c r="J80" s="46"/>
      <c r="K80" s="46"/>
      <c r="L80" s="46"/>
      <c r="M80" s="46"/>
      <c r="N80" s="46"/>
      <c r="O80" s="46"/>
      <c r="P80" s="103"/>
      <c r="Q80" s="101">
        <f>Q79*0</f>
        <v>0</v>
      </c>
    </row>
    <row r="81" spans="1:17">
      <c r="A81" s="136"/>
      <c r="B81" s="46"/>
      <c r="C81" s="46"/>
      <c r="D81" s="46"/>
      <c r="E81" s="46"/>
      <c r="F81" s="46"/>
      <c r="G81" s="46"/>
      <c r="H81" s="46"/>
      <c r="I81" s="100"/>
      <c r="J81" s="46"/>
      <c r="K81" s="46"/>
      <c r="L81" s="46"/>
      <c r="M81" s="46"/>
      <c r="N81" s="46"/>
      <c r="O81" s="46"/>
      <c r="P81" s="103"/>
      <c r="Q81" s="52"/>
    </row>
    <row r="82" spans="1:17">
      <c r="A82" s="136"/>
      <c r="B82" s="46"/>
      <c r="C82" s="46"/>
      <c r="D82" s="46"/>
      <c r="E82" s="46"/>
      <c r="F82" s="46"/>
      <c r="G82" s="46"/>
      <c r="H82" s="46"/>
      <c r="I82" s="100" t="s">
        <v>112</v>
      </c>
      <c r="J82" s="46"/>
      <c r="K82" s="46"/>
      <c r="L82" s="46"/>
      <c r="M82" s="46"/>
      <c r="N82" s="46"/>
      <c r="O82" s="46"/>
      <c r="P82" s="103"/>
      <c r="Q82" s="99">
        <f>SUM(Q79:Q81)</f>
        <v>476</v>
      </c>
    </row>
  </sheetData>
  <mergeCells count="3">
    <mergeCell ref="F3:G3"/>
    <mergeCell ref="J3:O3"/>
    <mergeCell ref="H3:I3"/>
  </mergeCells>
  <phoneticPr fontId="9" type="noConversion"/>
  <pageMargins left="0.28999999999999998" right="0.19" top="0.37" bottom="0.4" header="0.17" footer="0.19"/>
  <pageSetup paperSize="9" scale="69" orientation="landscape" r:id="rId1"/>
  <headerFooter alignWithMargins="0">
    <oddHeader>&amp;R&amp;D</oddHeader>
    <oddFooter>Seite &amp;P von &amp;N</oddFooter>
  </headerFooter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workbookViewId="0">
      <selection activeCell="A41" sqref="A41"/>
    </sheetView>
  </sheetViews>
  <sheetFormatPr baseColWidth="10" defaultRowHeight="12.75"/>
  <cols>
    <col min="1" max="1" width="22.85546875" style="14" customWidth="1"/>
    <col min="2" max="2" width="2" style="14" hidden="1" customWidth="1"/>
    <col min="3" max="3" width="27.42578125" style="14" customWidth="1"/>
    <col min="4" max="4" width="11.42578125" style="15"/>
    <col min="5" max="5" width="8.85546875" style="14" customWidth="1"/>
    <col min="6" max="6" width="16.85546875" style="10" customWidth="1"/>
    <col min="7" max="7" width="11.85546875" style="10" customWidth="1"/>
    <col min="8" max="8" width="13.28515625" style="14" bestFit="1" customWidth="1"/>
    <col min="9" max="16384" width="11.42578125" style="14"/>
  </cols>
  <sheetData>
    <row r="1" spans="1:8" ht="20.25">
      <c r="A1" s="257" t="s">
        <v>15</v>
      </c>
      <c r="B1" s="258"/>
      <c r="C1" s="258"/>
      <c r="D1" s="258"/>
      <c r="E1" s="258"/>
      <c r="F1" s="258"/>
      <c r="G1" s="258"/>
    </row>
    <row r="2" spans="1:8" ht="20.25">
      <c r="A2" s="28"/>
      <c r="B2" s="15"/>
      <c r="C2" s="15"/>
      <c r="E2" s="15"/>
      <c r="F2" s="15"/>
      <c r="G2" s="15"/>
    </row>
    <row r="3" spans="1:8">
      <c r="A3" s="29" t="s">
        <v>11</v>
      </c>
      <c r="E3" s="15"/>
      <c r="F3" s="15"/>
      <c r="G3" s="15"/>
    </row>
    <row r="4" spans="1:8">
      <c r="E4" s="15"/>
      <c r="F4" s="15"/>
      <c r="G4" s="15"/>
    </row>
    <row r="5" spans="1:8" ht="15">
      <c r="A5" s="23" t="s">
        <v>12</v>
      </c>
      <c r="E5" s="15"/>
      <c r="F5" s="15"/>
      <c r="G5" s="15"/>
    </row>
    <row r="6" spans="1:8" ht="15.75">
      <c r="A6" s="23" t="s">
        <v>122</v>
      </c>
      <c r="D6" s="184" t="s">
        <v>81</v>
      </c>
      <c r="E6" s="24"/>
      <c r="F6" s="25"/>
      <c r="G6" s="177"/>
      <c r="H6" s="25"/>
    </row>
    <row r="7" spans="1:8" ht="15">
      <c r="A7" s="23" t="s">
        <v>13</v>
      </c>
      <c r="E7" s="15"/>
      <c r="F7" s="15"/>
      <c r="G7" s="15"/>
    </row>
    <row r="8" spans="1:8" ht="15">
      <c r="A8" s="23" t="s">
        <v>14</v>
      </c>
      <c r="E8" s="15"/>
      <c r="F8" s="15"/>
      <c r="G8" s="15"/>
    </row>
    <row r="9" spans="1:8" ht="18">
      <c r="A9" s="23"/>
      <c r="C9" s="30"/>
      <c r="D9" s="30"/>
      <c r="F9" s="30"/>
      <c r="G9" s="14"/>
      <c r="H9" s="30"/>
    </row>
    <row r="10" spans="1:8" ht="15">
      <c r="A10" s="16" t="s">
        <v>82</v>
      </c>
      <c r="B10" s="16"/>
      <c r="C10" s="16"/>
      <c r="D10" s="178"/>
      <c r="E10" s="15"/>
      <c r="F10" s="27"/>
      <c r="G10" s="27"/>
    </row>
    <row r="11" spans="1:8" ht="15">
      <c r="A11" s="259" t="s">
        <v>17</v>
      </c>
      <c r="B11" s="259"/>
      <c r="C11" s="259"/>
      <c r="D11" s="179"/>
      <c r="E11" s="32"/>
      <c r="F11" s="27"/>
      <c r="G11" s="27"/>
    </row>
    <row r="12" spans="1:8" ht="15">
      <c r="A12" s="16" t="s">
        <v>18</v>
      </c>
      <c r="B12" s="16"/>
      <c r="C12" s="16"/>
      <c r="D12" s="179"/>
      <c r="E12" s="32"/>
      <c r="F12" s="27"/>
      <c r="G12" s="27"/>
    </row>
    <row r="13" spans="1:8">
      <c r="A13" s="33"/>
      <c r="B13" s="33"/>
      <c r="D13" s="32"/>
    </row>
    <row r="14" spans="1:8" ht="15">
      <c r="B14" s="33"/>
      <c r="D14" s="34"/>
      <c r="H14" s="23"/>
    </row>
    <row r="15" spans="1:8" ht="15">
      <c r="A15" s="6" t="s">
        <v>0</v>
      </c>
      <c r="C15" s="2"/>
      <c r="D15" s="3" t="s">
        <v>115</v>
      </c>
      <c r="E15" s="2"/>
      <c r="G15" s="9">
        <v>82367</v>
      </c>
      <c r="H15" s="23"/>
    </row>
    <row r="16" spans="1:8">
      <c r="B16" s="33"/>
    </row>
    <row r="17" spans="1:7">
      <c r="A17" s="1"/>
      <c r="B17" s="1"/>
      <c r="C17" s="2"/>
      <c r="D17" s="3"/>
      <c r="E17" s="2"/>
      <c r="G17" s="13"/>
    </row>
    <row r="18" spans="1:7">
      <c r="A18" s="6" t="s">
        <v>56</v>
      </c>
      <c r="B18" s="33"/>
      <c r="C18" s="2"/>
      <c r="D18" s="3" t="s">
        <v>115</v>
      </c>
      <c r="E18" s="2"/>
      <c r="G18" s="11">
        <v>3265</v>
      </c>
    </row>
    <row r="19" spans="1:7">
      <c r="A19" s="33"/>
      <c r="B19" s="33"/>
      <c r="C19" s="2"/>
      <c r="D19" s="3"/>
      <c r="E19" s="2"/>
      <c r="F19" s="8"/>
      <c r="G19" s="8"/>
    </row>
    <row r="20" spans="1:7">
      <c r="A20" s="33"/>
      <c r="B20" s="33"/>
      <c r="C20" s="2"/>
      <c r="D20" s="7"/>
      <c r="E20" s="2"/>
      <c r="F20" s="8"/>
      <c r="G20" s="11"/>
    </row>
    <row r="21" spans="1:7">
      <c r="A21" s="6" t="s">
        <v>1</v>
      </c>
      <c r="B21" s="33"/>
      <c r="C21" s="2"/>
      <c r="D21" s="3" t="s">
        <v>115</v>
      </c>
      <c r="G21" s="11">
        <v>0</v>
      </c>
    </row>
    <row r="22" spans="1:7">
      <c r="A22" s="33"/>
      <c r="B22" s="33"/>
    </row>
    <row r="23" spans="1:7">
      <c r="A23" s="33"/>
      <c r="B23" s="33"/>
      <c r="C23" s="2"/>
      <c r="D23" s="3"/>
      <c r="E23" s="2"/>
      <c r="G23" s="8"/>
    </row>
    <row r="24" spans="1:7">
      <c r="A24" s="6" t="s">
        <v>86</v>
      </c>
      <c r="B24" s="33"/>
      <c r="C24" s="2"/>
      <c r="D24" s="3" t="s">
        <v>115</v>
      </c>
      <c r="E24" s="2"/>
      <c r="F24" s="8"/>
      <c r="G24" s="11">
        <v>1773.85</v>
      </c>
    </row>
    <row r="25" spans="1:7">
      <c r="A25" s="6"/>
      <c r="B25" s="33"/>
      <c r="C25" s="2"/>
      <c r="D25" s="3"/>
      <c r="E25" s="2"/>
      <c r="F25" s="8"/>
      <c r="G25" s="11"/>
    </row>
    <row r="26" spans="1:7">
      <c r="A26" s="6"/>
      <c r="B26" s="33"/>
    </row>
    <row r="27" spans="1:7">
      <c r="A27" s="22" t="s">
        <v>113</v>
      </c>
      <c r="B27" s="33"/>
      <c r="C27" s="2"/>
      <c r="D27" s="3" t="s">
        <v>115</v>
      </c>
      <c r="E27" s="2"/>
      <c r="F27" s="8"/>
      <c r="G27" s="11">
        <v>476</v>
      </c>
    </row>
    <row r="28" spans="1:7">
      <c r="A28" s="22"/>
      <c r="B28" s="33"/>
      <c r="C28" s="2"/>
      <c r="D28" s="3"/>
      <c r="E28" s="2"/>
      <c r="F28" s="8"/>
      <c r="G28" s="11"/>
    </row>
    <row r="29" spans="1:7">
      <c r="A29" s="1"/>
      <c r="B29" s="33"/>
      <c r="C29" s="2"/>
      <c r="D29" s="4"/>
      <c r="E29" s="5"/>
      <c r="F29" s="8"/>
      <c r="G29" s="8"/>
    </row>
    <row r="30" spans="1:7">
      <c r="A30" s="6"/>
      <c r="B30" s="33"/>
      <c r="D30" s="3"/>
      <c r="G30" s="11"/>
    </row>
    <row r="31" spans="1:7">
      <c r="A31" s="180"/>
      <c r="B31" s="180"/>
      <c r="C31" s="171"/>
      <c r="D31" s="181"/>
      <c r="E31" s="182"/>
      <c r="F31" s="183"/>
      <c r="G31" s="183"/>
    </row>
    <row r="32" spans="1:7">
      <c r="A32" s="6" t="s">
        <v>3</v>
      </c>
      <c r="B32" s="6"/>
    </row>
    <row r="33" spans="1:10">
      <c r="A33" s="33"/>
      <c r="B33" s="33"/>
    </row>
    <row r="34" spans="1:10">
      <c r="A34" s="244"/>
      <c r="B34" s="274" t="s">
        <v>5</v>
      </c>
      <c r="C34" s="274"/>
      <c r="D34" s="246" t="s">
        <v>4</v>
      </c>
      <c r="E34" s="275" t="s">
        <v>6</v>
      </c>
      <c r="F34" s="275"/>
      <c r="G34" s="247" t="s">
        <v>116</v>
      </c>
      <c r="H34" s="244" t="s">
        <v>117</v>
      </c>
    </row>
    <row r="35" spans="1:10">
      <c r="A35" s="244"/>
      <c r="B35" s="248"/>
      <c r="C35" s="248"/>
      <c r="D35" s="246"/>
      <c r="E35" s="249"/>
      <c r="F35" s="249"/>
      <c r="G35" s="243"/>
      <c r="H35" s="244"/>
    </row>
    <row r="36" spans="1:10">
      <c r="A36" s="244" t="s">
        <v>0</v>
      </c>
      <c r="B36" s="272">
        <f>G15</f>
        <v>82367</v>
      </c>
      <c r="C36" s="272"/>
      <c r="D36" s="245">
        <v>0.02</v>
      </c>
      <c r="E36" s="272">
        <f>B36-(B36*D36)</f>
        <v>80719.66</v>
      </c>
      <c r="F36" s="272"/>
      <c r="G36" s="243"/>
      <c r="H36" s="244"/>
    </row>
    <row r="37" spans="1:10">
      <c r="A37" s="244" t="s">
        <v>56</v>
      </c>
      <c r="B37" s="272">
        <f>G18</f>
        <v>3265</v>
      </c>
      <c r="C37" s="272"/>
      <c r="D37" s="245">
        <v>0.02</v>
      </c>
      <c r="E37" s="272">
        <f>B37-(B37*D37)</f>
        <v>3199.7</v>
      </c>
      <c r="F37" s="272"/>
      <c r="G37" s="243"/>
      <c r="H37" s="244"/>
    </row>
    <row r="38" spans="1:10">
      <c r="A38" s="244" t="s">
        <v>1</v>
      </c>
      <c r="B38" s="272">
        <f>G21</f>
        <v>0</v>
      </c>
      <c r="C38" s="272"/>
      <c r="D38" s="245">
        <v>0.02</v>
      </c>
      <c r="E38" s="272">
        <f>B38-(B38*D38)</f>
        <v>0</v>
      </c>
      <c r="F38" s="272"/>
      <c r="G38" s="243"/>
      <c r="H38" s="244"/>
    </row>
    <row r="39" spans="1:10">
      <c r="A39" s="244" t="s">
        <v>86</v>
      </c>
      <c r="B39" s="272">
        <f>+G24</f>
        <v>1773.85</v>
      </c>
      <c r="C39" s="272"/>
      <c r="D39" s="245">
        <v>0</v>
      </c>
      <c r="E39" s="272">
        <f>B39-(B39*D39)</f>
        <v>1773.85</v>
      </c>
      <c r="F39" s="272"/>
      <c r="G39" s="243"/>
      <c r="H39" s="245"/>
      <c r="J39" s="42"/>
    </row>
    <row r="40" spans="1:10">
      <c r="A40" s="250" t="s">
        <v>113</v>
      </c>
      <c r="B40" s="272">
        <f>+G27</f>
        <v>476</v>
      </c>
      <c r="C40" s="272"/>
      <c r="D40" s="245">
        <v>0</v>
      </c>
      <c r="E40" s="272">
        <f>B40-(B40*D40)</f>
        <v>476</v>
      </c>
      <c r="F40" s="272"/>
      <c r="G40" s="243"/>
      <c r="H40" s="244"/>
    </row>
    <row r="41" spans="1:10" ht="26.25" customHeight="1">
      <c r="A41" s="250"/>
      <c r="B41" s="251"/>
      <c r="C41" s="251"/>
      <c r="D41" s="245"/>
      <c r="E41" s="251"/>
      <c r="F41" s="251"/>
      <c r="G41" s="243"/>
      <c r="H41" s="244"/>
    </row>
    <row r="42" spans="1:10">
      <c r="A42" s="244" t="s">
        <v>118</v>
      </c>
      <c r="B42" s="273"/>
      <c r="C42" s="273"/>
      <c r="D42" s="244"/>
      <c r="E42" s="244"/>
      <c r="F42" s="252">
        <f>+E39+E38+E37+E36+E40</f>
        <v>86169.21</v>
      </c>
      <c r="G42" s="243">
        <f>F42*0.19</f>
        <v>16372.149900000002</v>
      </c>
      <c r="H42" s="243">
        <f>G42+F42</f>
        <v>102541.35990000001</v>
      </c>
    </row>
    <row r="43" spans="1:10">
      <c r="A43" s="244"/>
      <c r="B43" s="253"/>
      <c r="C43" s="244"/>
      <c r="D43" s="254"/>
      <c r="E43" s="254"/>
      <c r="F43" s="243"/>
      <c r="G43" s="243"/>
      <c r="H43" s="244"/>
    </row>
    <row r="44" spans="1:10">
      <c r="A44" s="244" t="s">
        <v>120</v>
      </c>
      <c r="B44" s="253"/>
      <c r="C44" s="244"/>
      <c r="D44" s="244"/>
      <c r="E44" s="244"/>
      <c r="F44" s="252">
        <f>-(+'1. Az'!F43)</f>
        <v>-70980.714000000007</v>
      </c>
      <c r="G44" s="243">
        <f>F44*0.19</f>
        <v>-13486.335660000001</v>
      </c>
      <c r="H44" s="243">
        <f>G44+F44</f>
        <v>-84467.049660000004</v>
      </c>
      <c r="J44" s="44"/>
    </row>
    <row r="45" spans="1:10">
      <c r="A45" s="244" t="s">
        <v>121</v>
      </c>
      <c r="B45" s="253"/>
      <c r="C45" s="244"/>
      <c r="D45" s="244"/>
      <c r="E45" s="244"/>
      <c r="F45" s="252">
        <f>-('2. Az'!F47)</f>
        <v>-4327.9690000000119</v>
      </c>
      <c r="G45" s="243">
        <f>F45*0.19</f>
        <v>-822.3141100000023</v>
      </c>
      <c r="H45" s="243">
        <f>G45+F45</f>
        <v>-5150.2831100000139</v>
      </c>
      <c r="J45" s="44"/>
    </row>
    <row r="46" spans="1:10">
      <c r="A46" s="244"/>
      <c r="B46" s="253"/>
      <c r="C46" s="244"/>
      <c r="D46" s="244"/>
      <c r="E46" s="244"/>
      <c r="F46" s="252"/>
      <c r="G46" s="243"/>
      <c r="H46" s="244"/>
    </row>
    <row r="47" spans="1:10" ht="13.5" thickBot="1">
      <c r="A47" s="244" t="s">
        <v>119</v>
      </c>
      <c r="B47" s="253"/>
      <c r="C47" s="244"/>
      <c r="D47" s="244"/>
      <c r="E47" s="244"/>
      <c r="F47" s="252">
        <f>+F42+F44+F45</f>
        <v>10860.526999999987</v>
      </c>
      <c r="G47" s="243">
        <f>F47*0.19</f>
        <v>2063.5001299999976</v>
      </c>
      <c r="H47" s="255">
        <f>G47+F47</f>
        <v>12924.027129999984</v>
      </c>
      <c r="J47" s="44"/>
    </row>
    <row r="48" spans="1:10" ht="13.5" thickTop="1">
      <c r="A48" s="244"/>
      <c r="B48" s="253"/>
      <c r="C48" s="244"/>
      <c r="D48" s="244"/>
      <c r="E48" s="244"/>
      <c r="F48" s="243"/>
      <c r="G48" s="243"/>
      <c r="H48" s="244"/>
    </row>
    <row r="62" ht="30" customHeight="1"/>
    <row r="63" ht="12.75" customHeight="1"/>
    <row r="64" ht="12.75" customHeight="1"/>
  </sheetData>
  <mergeCells count="15">
    <mergeCell ref="A1:G1"/>
    <mergeCell ref="A11:C11"/>
    <mergeCell ref="B34:C34"/>
    <mergeCell ref="E34:F34"/>
    <mergeCell ref="B36:C36"/>
    <mergeCell ref="E36:F36"/>
    <mergeCell ref="B37:C37"/>
    <mergeCell ref="E37:F37"/>
    <mergeCell ref="B42:C42"/>
    <mergeCell ref="B38:C38"/>
    <mergeCell ref="E38:F38"/>
    <mergeCell ref="B39:C39"/>
    <mergeCell ref="E39:F39"/>
    <mergeCell ref="B40:C40"/>
    <mergeCell ref="E40:F40"/>
  </mergeCells>
  <phoneticPr fontId="5" type="noConversion"/>
  <pageMargins left="0.78740157499999996" right="0.78740157499999996" top="0.37" bottom="0.36" header="0.17" footer="0.2"/>
  <pageSetup paperSize="9"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13"/>
  <sheetViews>
    <sheetView zoomScale="75" zoomScaleNormal="75" zoomScaleSheetLayoutView="50" workbookViewId="0">
      <pane ySplit="4" topLeftCell="A5" activePane="bottomLeft" state="frozen"/>
      <selection activeCell="M37" sqref="M37"/>
      <selection pane="bottomLeft" activeCell="C13" sqref="C13"/>
    </sheetView>
  </sheetViews>
  <sheetFormatPr baseColWidth="10" defaultColWidth="12.5703125" defaultRowHeight="14.25" outlineLevelRow="1"/>
  <cols>
    <col min="1" max="1" width="15.5703125" style="51" customWidth="1"/>
    <col min="2" max="2" width="2.42578125" style="51" customWidth="1"/>
    <col min="3" max="3" width="32.7109375" style="51" bestFit="1" customWidth="1"/>
    <col min="4" max="4" width="6" style="137" customWidth="1"/>
    <col min="5" max="5" width="11.85546875" style="138" customWidth="1"/>
    <col min="6" max="6" width="6.5703125" style="139" customWidth="1"/>
    <col min="7" max="7" width="16.140625" style="138" customWidth="1"/>
    <col min="8" max="8" width="5.85546875" style="139" customWidth="1"/>
    <col min="9" max="9" width="22.7109375" style="51" customWidth="1"/>
    <col min="10" max="13" width="6.28515625" style="51" bestFit="1" customWidth="1"/>
    <col min="14" max="14" width="7.140625" style="51" bestFit="1" customWidth="1"/>
    <col min="15" max="15" width="11.140625" style="51" bestFit="1" customWidth="1"/>
    <col min="16" max="16" width="4.140625" style="51" customWidth="1"/>
    <col min="17" max="17" width="18.85546875" style="51" customWidth="1"/>
    <col min="18" max="16384" width="12.5703125" style="51"/>
  </cols>
  <sheetData>
    <row r="1" spans="1:17" ht="26.25">
      <c r="A1" s="45" t="s">
        <v>93</v>
      </c>
      <c r="B1" s="46"/>
      <c r="C1" s="46"/>
      <c r="D1" s="47"/>
      <c r="E1" s="48"/>
      <c r="F1" s="49" t="s">
        <v>25</v>
      </c>
      <c r="G1" s="48"/>
      <c r="H1" s="50"/>
      <c r="I1" s="46"/>
      <c r="J1" s="49" t="s">
        <v>26</v>
      </c>
      <c r="K1" s="46"/>
      <c r="L1" s="46"/>
      <c r="M1" s="46"/>
      <c r="N1" s="46"/>
      <c r="O1" s="46"/>
      <c r="P1" s="46"/>
    </row>
    <row r="2" spans="1:17" ht="15" thickBot="1">
      <c r="A2" s="52"/>
      <c r="B2" s="46"/>
      <c r="C2" s="46"/>
      <c r="D2" s="47"/>
      <c r="E2" s="48"/>
      <c r="F2" s="50"/>
      <c r="G2" s="48"/>
      <c r="H2" s="50"/>
      <c r="I2" s="46"/>
      <c r="J2" s="46"/>
      <c r="K2" s="46"/>
      <c r="L2" s="46"/>
      <c r="M2" s="46"/>
      <c r="N2" s="46"/>
      <c r="O2" s="46"/>
      <c r="P2" s="46"/>
      <c r="Q2" s="46"/>
    </row>
    <row r="3" spans="1:17" ht="16.5" customHeight="1" thickBot="1">
      <c r="A3" s="52"/>
      <c r="B3" s="20"/>
      <c r="C3" s="53"/>
      <c r="D3" s="53"/>
      <c r="E3" s="47"/>
      <c r="F3" s="269" t="s">
        <v>27</v>
      </c>
      <c r="G3" s="270"/>
      <c r="H3" s="264" t="s">
        <v>84</v>
      </c>
      <c r="I3" s="265"/>
      <c r="J3" s="266" t="s">
        <v>105</v>
      </c>
      <c r="K3" s="267"/>
      <c r="L3" s="267"/>
      <c r="M3" s="267"/>
      <c r="N3" s="267"/>
      <c r="O3" s="271"/>
      <c r="P3" s="185"/>
      <c r="Q3" s="186"/>
    </row>
    <row r="4" spans="1:17" s="64" customFormat="1" ht="84" customHeight="1" thickBot="1">
      <c r="A4" s="55" t="s">
        <v>28</v>
      </c>
      <c r="B4" s="55" t="s">
        <v>29</v>
      </c>
      <c r="C4" s="55" t="s">
        <v>30</v>
      </c>
      <c r="D4" s="56" t="s">
        <v>31</v>
      </c>
      <c r="E4" s="57" t="s">
        <v>32</v>
      </c>
      <c r="F4" s="58" t="s">
        <v>94</v>
      </c>
      <c r="G4" s="59" t="s">
        <v>95</v>
      </c>
      <c r="H4" s="58" t="s">
        <v>96</v>
      </c>
      <c r="I4" s="60" t="s">
        <v>97</v>
      </c>
      <c r="J4" s="61" t="s">
        <v>98</v>
      </c>
      <c r="K4" s="61" t="s">
        <v>99</v>
      </c>
      <c r="L4" s="61" t="s">
        <v>100</v>
      </c>
      <c r="M4" s="158" t="s">
        <v>101</v>
      </c>
      <c r="N4" s="124" t="s">
        <v>102</v>
      </c>
      <c r="O4" s="159" t="s">
        <v>92</v>
      </c>
      <c r="P4" s="187"/>
      <c r="Q4" s="161" t="s">
        <v>103</v>
      </c>
    </row>
    <row r="5" spans="1:17" ht="13.5" customHeight="1" outlineLevel="1">
      <c r="A5" s="66" t="s">
        <v>33</v>
      </c>
      <c r="B5" s="67"/>
      <c r="C5" s="68" t="s">
        <v>34</v>
      </c>
      <c r="D5" s="69"/>
      <c r="E5" s="70"/>
      <c r="F5" s="71"/>
      <c r="G5" s="72">
        <f>IF(OR(B5=""),E5*F5,0)</f>
        <v>0</v>
      </c>
      <c r="H5" s="73"/>
      <c r="I5" s="74">
        <f>E5*H5</f>
        <v>0</v>
      </c>
      <c r="J5" s="67"/>
      <c r="K5" s="67"/>
      <c r="L5" s="67"/>
      <c r="M5" s="74"/>
      <c r="N5" s="85">
        <f>SUM(J5:M5)</f>
        <v>0</v>
      </c>
      <c r="O5" s="150"/>
      <c r="P5" s="145"/>
      <c r="Q5" s="188">
        <f>+N5*E5</f>
        <v>0</v>
      </c>
    </row>
    <row r="6" spans="1:17" ht="13.5" customHeight="1" outlineLevel="1">
      <c r="A6" s="78" t="s">
        <v>35</v>
      </c>
      <c r="B6" s="67"/>
      <c r="C6" s="68" t="s">
        <v>36</v>
      </c>
      <c r="D6" s="69" t="s">
        <v>37</v>
      </c>
      <c r="E6" s="70">
        <v>80000</v>
      </c>
      <c r="F6" s="73">
        <v>1</v>
      </c>
      <c r="G6" s="72">
        <f>IF(OR(B6=""),E6*F6,0)</f>
        <v>80000</v>
      </c>
      <c r="H6" s="73">
        <v>1</v>
      </c>
      <c r="I6" s="74">
        <f>E6*H6</f>
        <v>80000</v>
      </c>
      <c r="J6" s="67">
        <v>1</v>
      </c>
      <c r="K6" s="67"/>
      <c r="L6" s="67"/>
      <c r="M6" s="74"/>
      <c r="N6" s="79">
        <f t="shared" ref="N6:N15" si="0">SUM(J6:M6)</f>
        <v>1</v>
      </c>
      <c r="O6" s="150">
        <v>1</v>
      </c>
      <c r="P6" s="145"/>
      <c r="Q6" s="188">
        <f>+N6*E6</f>
        <v>80000</v>
      </c>
    </row>
    <row r="7" spans="1:17" ht="13.5" customHeight="1">
      <c r="A7" s="80"/>
      <c r="B7" s="67"/>
      <c r="C7" s="81" t="s">
        <v>38</v>
      </c>
      <c r="D7" s="69"/>
      <c r="E7" s="70"/>
      <c r="F7" s="71"/>
      <c r="G7" s="82">
        <f>SUM(G6:G6)</f>
        <v>80000</v>
      </c>
      <c r="H7" s="83"/>
      <c r="I7" s="82">
        <f>SUM(I6:I6)</f>
        <v>80000</v>
      </c>
      <c r="J7" s="67"/>
      <c r="K7" s="67"/>
      <c r="L7" s="67"/>
      <c r="M7" s="82"/>
      <c r="N7" s="79"/>
      <c r="O7" s="150"/>
      <c r="P7" s="145"/>
      <c r="Q7" s="189">
        <f>SUM(Q6:Q6)</f>
        <v>80000</v>
      </c>
    </row>
    <row r="8" spans="1:17" ht="13.5" customHeight="1">
      <c r="A8" s="80"/>
      <c r="B8" s="67"/>
      <c r="C8" s="81"/>
      <c r="D8" s="69"/>
      <c r="E8" s="70"/>
      <c r="F8" s="71"/>
      <c r="G8" s="74"/>
      <c r="H8" s="83"/>
      <c r="I8" s="82"/>
      <c r="J8" s="67"/>
      <c r="K8" s="67"/>
      <c r="L8" s="67"/>
      <c r="M8" s="82"/>
      <c r="N8" s="79"/>
      <c r="O8" s="150"/>
      <c r="P8" s="145"/>
      <c r="Q8" s="189"/>
    </row>
    <row r="9" spans="1:17" ht="13.5" customHeight="1" outlineLevel="1">
      <c r="A9" s="87" t="s">
        <v>39</v>
      </c>
      <c r="B9" s="67"/>
      <c r="C9" s="68" t="s">
        <v>40</v>
      </c>
      <c r="D9" s="69"/>
      <c r="E9" s="70"/>
      <c r="F9" s="73"/>
      <c r="G9" s="72"/>
      <c r="H9" s="73"/>
      <c r="I9" s="74"/>
      <c r="J9" s="67"/>
      <c r="K9" s="67"/>
      <c r="L9" s="67"/>
      <c r="M9" s="74"/>
      <c r="N9" s="79"/>
      <c r="O9" s="150"/>
      <c r="P9" s="145"/>
      <c r="Q9" s="188"/>
    </row>
    <row r="10" spans="1:17" ht="13.5" customHeight="1" outlineLevel="1">
      <c r="A10" s="87" t="s">
        <v>41</v>
      </c>
      <c r="B10" s="67"/>
      <c r="C10" s="68" t="s">
        <v>42</v>
      </c>
      <c r="D10" s="69"/>
      <c r="E10" s="70"/>
      <c r="F10" s="73"/>
      <c r="G10" s="72"/>
      <c r="H10" s="73"/>
      <c r="I10" s="74"/>
      <c r="J10" s="67"/>
      <c r="K10" s="67"/>
      <c r="L10" s="67"/>
      <c r="M10" s="74"/>
      <c r="N10" s="79"/>
      <c r="O10" s="150"/>
      <c r="P10" s="145"/>
      <c r="Q10" s="188"/>
    </row>
    <row r="11" spans="1:17" ht="13.5" customHeight="1" outlineLevel="1">
      <c r="A11" s="87" t="s">
        <v>43</v>
      </c>
      <c r="B11" s="67"/>
      <c r="C11" s="68" t="s">
        <v>44</v>
      </c>
      <c r="D11" s="69" t="s">
        <v>37</v>
      </c>
      <c r="E11" s="70">
        <v>65</v>
      </c>
      <c r="F11" s="73">
        <v>5</v>
      </c>
      <c r="G11" s="72">
        <f>IF(OR(B11=""),E11*F11,0)</f>
        <v>325</v>
      </c>
      <c r="H11" s="73">
        <v>7</v>
      </c>
      <c r="I11" s="74">
        <f>E11*H11</f>
        <v>455</v>
      </c>
      <c r="J11" s="67">
        <v>5</v>
      </c>
      <c r="K11" s="67"/>
      <c r="L11" s="67">
        <v>4</v>
      </c>
      <c r="M11" s="74"/>
      <c r="N11" s="79">
        <f t="shared" si="0"/>
        <v>9</v>
      </c>
      <c r="O11" s="150">
        <v>1.3</v>
      </c>
      <c r="P11" s="145"/>
      <c r="Q11" s="188">
        <f>+N11*E11</f>
        <v>585</v>
      </c>
    </row>
    <row r="12" spans="1:17" ht="13.5" customHeight="1" outlineLevel="1">
      <c r="A12" s="88" t="s">
        <v>45</v>
      </c>
      <c r="B12" s="67"/>
      <c r="C12" s="68" t="s">
        <v>46</v>
      </c>
      <c r="D12" s="69" t="s">
        <v>37</v>
      </c>
      <c r="E12" s="70">
        <v>76</v>
      </c>
      <c r="F12" s="73">
        <v>5</v>
      </c>
      <c r="G12" s="72">
        <f>IF(OR(B12=""),E12*F12,0)</f>
        <v>380</v>
      </c>
      <c r="H12" s="73">
        <v>5</v>
      </c>
      <c r="I12" s="74">
        <f>E12*H12</f>
        <v>380</v>
      </c>
      <c r="J12" s="67">
        <v>2</v>
      </c>
      <c r="K12" s="67"/>
      <c r="L12" s="67"/>
      <c r="M12" s="74"/>
      <c r="N12" s="79">
        <f t="shared" si="0"/>
        <v>2</v>
      </c>
      <c r="O12" s="150">
        <v>1</v>
      </c>
      <c r="P12" s="145"/>
      <c r="Q12" s="188">
        <f>+N12*E12</f>
        <v>152</v>
      </c>
    </row>
    <row r="13" spans="1:17" ht="13.5" customHeight="1" outlineLevel="1">
      <c r="A13" s="89" t="s">
        <v>77</v>
      </c>
      <c r="B13" s="67"/>
      <c r="C13" s="68" t="s">
        <v>78</v>
      </c>
      <c r="D13" s="69" t="s">
        <v>37</v>
      </c>
      <c r="E13" s="70">
        <v>105</v>
      </c>
      <c r="F13" s="73">
        <v>5</v>
      </c>
      <c r="G13" s="72">
        <f>IF(OR(B13=""),E13*F13,0)</f>
        <v>525</v>
      </c>
      <c r="H13" s="73">
        <v>4</v>
      </c>
      <c r="I13" s="74">
        <f>E13*H13</f>
        <v>420</v>
      </c>
      <c r="J13" s="67"/>
      <c r="K13" s="67"/>
      <c r="L13" s="67">
        <v>6</v>
      </c>
      <c r="M13" s="74"/>
      <c r="N13" s="79">
        <f t="shared" si="0"/>
        <v>6</v>
      </c>
      <c r="O13" s="150">
        <v>1.3</v>
      </c>
      <c r="P13" s="145"/>
      <c r="Q13" s="188">
        <f>+N13*E13</f>
        <v>630</v>
      </c>
    </row>
    <row r="14" spans="1:17" s="91" customFormat="1" ht="13.5" customHeight="1" outlineLevel="1">
      <c r="A14" s="89" t="s">
        <v>47</v>
      </c>
      <c r="B14" s="81"/>
      <c r="C14" s="68" t="s">
        <v>48</v>
      </c>
      <c r="D14" s="69"/>
      <c r="E14" s="70"/>
      <c r="F14" s="73"/>
      <c r="G14" s="72">
        <f>IF(OR(B14=""),E14*F14,0)</f>
        <v>0</v>
      </c>
      <c r="H14" s="73"/>
      <c r="I14" s="74">
        <f>E14*H14</f>
        <v>0</v>
      </c>
      <c r="J14" s="81"/>
      <c r="K14" s="81"/>
      <c r="L14" s="67"/>
      <c r="M14" s="74"/>
      <c r="N14" s="79"/>
      <c r="O14" s="150"/>
      <c r="P14" s="145"/>
      <c r="Q14" s="188"/>
    </row>
    <row r="15" spans="1:17" ht="13.5" customHeight="1" outlineLevel="1">
      <c r="A15" s="89" t="s">
        <v>49</v>
      </c>
      <c r="B15" s="67"/>
      <c r="C15" s="68" t="s">
        <v>50</v>
      </c>
      <c r="D15" s="69" t="s">
        <v>37</v>
      </c>
      <c r="E15" s="70">
        <v>100</v>
      </c>
      <c r="F15" s="73">
        <v>4</v>
      </c>
      <c r="G15" s="72">
        <f>IF(OR(B15=""),E15*F15,0)</f>
        <v>400</v>
      </c>
      <c r="H15" s="73">
        <v>9</v>
      </c>
      <c r="I15" s="74">
        <f>E15*H15</f>
        <v>900</v>
      </c>
      <c r="J15" s="67"/>
      <c r="K15" s="67"/>
      <c r="L15" s="67">
        <v>10</v>
      </c>
      <c r="M15" s="74"/>
      <c r="N15" s="79">
        <f t="shared" si="0"/>
        <v>10</v>
      </c>
      <c r="O15" s="150">
        <v>3</v>
      </c>
      <c r="P15" s="145"/>
      <c r="Q15" s="188">
        <f>+N15*E15</f>
        <v>1000</v>
      </c>
    </row>
    <row r="16" spans="1:17" ht="13.5" customHeight="1" thickBot="1">
      <c r="A16" s="93"/>
      <c r="B16" s="67"/>
      <c r="C16" s="81" t="s">
        <v>51</v>
      </c>
      <c r="D16" s="69"/>
      <c r="E16" s="94"/>
      <c r="F16" s="73"/>
      <c r="G16" s="82">
        <f>SUM(G9:G15)</f>
        <v>1630</v>
      </c>
      <c r="H16" s="83"/>
      <c r="I16" s="82">
        <f>SUM(I9:I15)</f>
        <v>2155</v>
      </c>
      <c r="J16" s="67"/>
      <c r="K16" s="67"/>
      <c r="L16" s="67"/>
      <c r="M16" s="74"/>
      <c r="N16" s="95"/>
      <c r="O16" s="150"/>
      <c r="P16" s="145"/>
      <c r="Q16" s="190">
        <f>SUM(Q9:Q15)</f>
        <v>2367</v>
      </c>
    </row>
    <row r="17" spans="1:17" ht="13.5" customHeight="1">
      <c r="A17" s="97"/>
      <c r="B17" s="46"/>
      <c r="C17" s="46"/>
      <c r="D17" s="47"/>
      <c r="E17" s="48"/>
      <c r="F17" s="98"/>
      <c r="G17" s="48"/>
      <c r="H17" s="98"/>
      <c r="I17" s="46"/>
      <c r="J17" s="46"/>
      <c r="K17" s="46"/>
      <c r="L17" s="46"/>
      <c r="M17" s="46"/>
      <c r="N17" s="46"/>
      <c r="O17" s="46"/>
      <c r="P17" s="103"/>
      <c r="Q17" s="46"/>
    </row>
    <row r="18" spans="1:17" ht="13.5" customHeight="1">
      <c r="A18" s="97"/>
      <c r="B18" s="46"/>
      <c r="C18" s="52" t="s">
        <v>52</v>
      </c>
      <c r="D18" s="47"/>
      <c r="E18" s="48"/>
      <c r="F18" s="98"/>
      <c r="G18" s="99">
        <f>+G16+G7</f>
        <v>81630</v>
      </c>
      <c r="H18" s="98"/>
      <c r="I18" s="99">
        <f>+I16+I7</f>
        <v>82155</v>
      </c>
      <c r="J18" s="99"/>
      <c r="K18" s="99"/>
      <c r="L18" s="99"/>
      <c r="M18" s="99"/>
      <c r="N18" s="99"/>
      <c r="O18" s="99"/>
      <c r="P18" s="191"/>
      <c r="Q18" s="46"/>
    </row>
    <row r="19" spans="1:17" ht="13.5" customHeight="1">
      <c r="A19" s="97"/>
      <c r="B19" s="46"/>
      <c r="C19" s="52"/>
      <c r="D19" s="47"/>
      <c r="E19" s="48"/>
      <c r="F19" s="98"/>
      <c r="G19" s="99"/>
      <c r="H19" s="98"/>
      <c r="I19" s="99"/>
      <c r="J19" s="99"/>
      <c r="K19" s="99"/>
      <c r="L19" s="99"/>
      <c r="M19" s="99"/>
      <c r="N19" s="99"/>
      <c r="O19" s="99"/>
      <c r="P19" s="191"/>
      <c r="Q19" s="46"/>
    </row>
    <row r="20" spans="1:17" ht="13.5" customHeight="1">
      <c r="A20" s="97"/>
      <c r="B20" s="46"/>
      <c r="C20" s="46"/>
      <c r="D20" s="46"/>
      <c r="E20" s="46"/>
      <c r="F20" s="98"/>
      <c r="G20" s="100" t="s">
        <v>53</v>
      </c>
      <c r="H20" s="98"/>
      <c r="I20" s="46"/>
      <c r="J20" s="46"/>
      <c r="K20" s="46"/>
      <c r="L20" s="46"/>
      <c r="M20" s="46"/>
      <c r="N20" s="46"/>
      <c r="O20" s="46"/>
      <c r="P20" s="103"/>
      <c r="Q20" s="99">
        <f>+Q16+Q7</f>
        <v>82367</v>
      </c>
    </row>
    <row r="21" spans="1:17" ht="13.5" customHeight="1" thickBot="1">
      <c r="A21" s="97"/>
      <c r="B21" s="46"/>
      <c r="C21" s="46"/>
      <c r="D21" s="46"/>
      <c r="E21" s="46"/>
      <c r="F21" s="98"/>
      <c r="G21" s="100" t="s">
        <v>54</v>
      </c>
      <c r="H21" s="98"/>
      <c r="I21" s="46"/>
      <c r="J21" s="46"/>
      <c r="K21" s="46"/>
      <c r="L21" s="46"/>
      <c r="M21" s="46"/>
      <c r="N21" s="46"/>
      <c r="O21" s="46"/>
      <c r="P21" s="103"/>
      <c r="Q21" s="101">
        <f>Q20*-0.02</f>
        <v>-1647.3400000000001</v>
      </c>
    </row>
    <row r="22" spans="1:17">
      <c r="C22" s="192"/>
      <c r="P22" s="169"/>
    </row>
    <row r="23" spans="1:17" ht="13.5" customHeight="1">
      <c r="A23" s="97"/>
      <c r="B23" s="46"/>
      <c r="C23" s="46"/>
      <c r="D23" s="46"/>
      <c r="E23" s="46"/>
      <c r="F23" s="98"/>
      <c r="G23" s="100" t="s">
        <v>55</v>
      </c>
      <c r="H23" s="98"/>
      <c r="I23" s="46"/>
      <c r="J23" s="46"/>
      <c r="K23" s="46"/>
      <c r="L23" s="46"/>
      <c r="M23" s="46"/>
      <c r="N23" s="46"/>
      <c r="O23" s="46"/>
      <c r="P23" s="103"/>
      <c r="Q23" s="99">
        <f>SUM(Q20:Q22)</f>
        <v>80719.66</v>
      </c>
    </row>
    <row r="24" spans="1:17" ht="13.5" customHeight="1" thickBot="1">
      <c r="A24" s="97"/>
      <c r="B24" s="46"/>
      <c r="C24" s="46"/>
      <c r="D24" s="46"/>
      <c r="E24" s="46"/>
      <c r="F24" s="98"/>
      <c r="G24" s="100"/>
      <c r="H24" s="118"/>
      <c r="I24" s="102"/>
      <c r="J24" s="102"/>
      <c r="K24" s="102"/>
      <c r="L24" s="102"/>
      <c r="M24" s="102"/>
      <c r="N24" s="103"/>
      <c r="O24" s="102"/>
      <c r="P24" s="103"/>
      <c r="Q24" s="99"/>
    </row>
    <row r="25" spans="1:17" ht="13.5" customHeight="1">
      <c r="A25" s="93"/>
      <c r="B25" s="67"/>
      <c r="C25" s="81" t="s">
        <v>56</v>
      </c>
      <c r="D25" s="69"/>
      <c r="E25" s="104"/>
      <c r="F25" s="105"/>
      <c r="G25" s="106"/>
      <c r="H25" s="112"/>
      <c r="I25" s="107"/>
      <c r="J25" s="193"/>
      <c r="K25" s="133"/>
      <c r="L25" s="133"/>
      <c r="M25" s="194"/>
      <c r="N25" s="109"/>
      <c r="O25" s="195"/>
      <c r="P25" s="145"/>
      <c r="Q25" s="196"/>
    </row>
    <row r="26" spans="1:17" ht="13.5" customHeight="1">
      <c r="A26" s="89" t="s">
        <v>70</v>
      </c>
      <c r="B26" s="67"/>
      <c r="C26" s="68" t="s">
        <v>71</v>
      </c>
      <c r="D26" s="69" t="s">
        <v>37</v>
      </c>
      <c r="E26" s="70">
        <v>125</v>
      </c>
      <c r="F26" s="105">
        <v>6</v>
      </c>
      <c r="G26" s="116">
        <f>E26*F26</f>
        <v>750</v>
      </c>
      <c r="H26" s="73"/>
      <c r="I26" s="74">
        <v>0</v>
      </c>
      <c r="J26" s="197"/>
      <c r="K26" s="67">
        <v>5</v>
      </c>
      <c r="L26" s="110"/>
      <c r="M26" s="74"/>
      <c r="N26" s="79">
        <v>5</v>
      </c>
      <c r="O26" s="150">
        <v>2</v>
      </c>
      <c r="P26" s="145"/>
      <c r="Q26" s="188">
        <f>+N26*E26</f>
        <v>625</v>
      </c>
    </row>
    <row r="27" spans="1:17" ht="13.5" customHeight="1">
      <c r="A27" s="89" t="s">
        <v>72</v>
      </c>
      <c r="B27" s="67"/>
      <c r="C27" s="68" t="s">
        <v>73</v>
      </c>
      <c r="D27" s="69" t="s">
        <v>37</v>
      </c>
      <c r="E27" s="70">
        <v>120</v>
      </c>
      <c r="F27" s="105">
        <v>7</v>
      </c>
      <c r="G27" s="116">
        <f>E27*F27</f>
        <v>840</v>
      </c>
      <c r="H27" s="83"/>
      <c r="I27" s="74">
        <v>0</v>
      </c>
      <c r="J27" s="198"/>
      <c r="K27" s="110">
        <v>5</v>
      </c>
      <c r="L27" s="67">
        <v>2</v>
      </c>
      <c r="M27" s="74"/>
      <c r="N27" s="79">
        <v>7</v>
      </c>
      <c r="O27" s="150">
        <v>2</v>
      </c>
      <c r="P27" s="145"/>
      <c r="Q27" s="188">
        <f>+N27*E27</f>
        <v>840</v>
      </c>
    </row>
    <row r="28" spans="1:17" ht="13.5" customHeight="1">
      <c r="A28" s="89" t="s">
        <v>74</v>
      </c>
      <c r="B28" s="67"/>
      <c r="C28" s="68" t="s">
        <v>75</v>
      </c>
      <c r="D28" s="69" t="s">
        <v>37</v>
      </c>
      <c r="E28" s="70">
        <v>180</v>
      </c>
      <c r="F28" s="167">
        <v>12</v>
      </c>
      <c r="G28" s="116">
        <f>E28*F28</f>
        <v>2160</v>
      </c>
      <c r="H28" s="83"/>
      <c r="I28" s="74">
        <v>0</v>
      </c>
      <c r="J28" s="198"/>
      <c r="K28" s="110">
        <v>10</v>
      </c>
      <c r="L28" s="67"/>
      <c r="M28" s="74"/>
      <c r="N28" s="79">
        <v>10</v>
      </c>
      <c r="O28" s="150">
        <v>2</v>
      </c>
      <c r="P28" s="145"/>
      <c r="Q28" s="188">
        <f>+N28*E28</f>
        <v>1800</v>
      </c>
    </row>
    <row r="29" spans="1:17" ht="13.5" customHeight="1">
      <c r="A29" s="93"/>
      <c r="B29" s="67"/>
      <c r="C29" s="81" t="s">
        <v>57</v>
      </c>
      <c r="D29" s="69"/>
      <c r="E29" s="70"/>
      <c r="F29" s="105"/>
      <c r="G29" s="114">
        <f>SUM(G26:G28)</f>
        <v>3750</v>
      </c>
      <c r="H29" s="83"/>
      <c r="I29" s="82">
        <f>SUM(I26:I28)</f>
        <v>0</v>
      </c>
      <c r="J29" s="199"/>
      <c r="K29" s="162"/>
      <c r="L29" s="162"/>
      <c r="M29" s="82"/>
      <c r="N29" s="76"/>
      <c r="O29" s="150"/>
      <c r="P29" s="145"/>
      <c r="Q29" s="189">
        <f>SUM(Q26:Q28)</f>
        <v>3265</v>
      </c>
    </row>
    <row r="30" spans="1:17" ht="13.5" customHeight="1">
      <c r="A30" s="93"/>
      <c r="B30" s="67"/>
      <c r="C30" s="81"/>
      <c r="D30" s="69"/>
      <c r="E30" s="70"/>
      <c r="F30" s="105"/>
      <c r="G30" s="116"/>
      <c r="H30" s="83"/>
      <c r="I30" s="74"/>
      <c r="J30" s="198"/>
      <c r="K30" s="146"/>
      <c r="L30" s="146"/>
      <c r="M30" s="200"/>
      <c r="N30" s="77"/>
      <c r="O30" s="201"/>
      <c r="P30" s="202"/>
      <c r="Q30" s="188"/>
    </row>
    <row r="31" spans="1:17" ht="13.5" customHeight="1">
      <c r="A31" s="93"/>
      <c r="B31" s="67"/>
      <c r="C31" s="68"/>
      <c r="D31" s="115"/>
      <c r="E31" s="70"/>
      <c r="F31" s="105"/>
      <c r="G31" s="116"/>
      <c r="H31" s="73"/>
      <c r="I31" s="74">
        <f>E31*H31</f>
        <v>0</v>
      </c>
      <c r="J31" s="198"/>
      <c r="K31" s="151"/>
      <c r="L31" s="146"/>
      <c r="M31" s="200"/>
      <c r="N31" s="70"/>
      <c r="O31" s="198"/>
      <c r="P31" s="202"/>
      <c r="Q31" s="188"/>
    </row>
    <row r="32" spans="1:17" ht="13.5" customHeight="1">
      <c r="A32" s="93"/>
      <c r="B32" s="67"/>
      <c r="C32" s="81" t="s">
        <v>58</v>
      </c>
      <c r="D32" s="69"/>
      <c r="E32" s="70"/>
      <c r="F32" s="105"/>
      <c r="G32" s="114"/>
      <c r="H32" s="83"/>
      <c r="I32" s="82">
        <f>SUM(I31:I31)</f>
        <v>0</v>
      </c>
      <c r="J32" s="199"/>
      <c r="K32" s="133"/>
      <c r="L32" s="133"/>
      <c r="M32" s="203"/>
      <c r="N32" s="86"/>
      <c r="O32" s="199"/>
      <c r="P32" s="204"/>
      <c r="Q32" s="189">
        <f>SUM(Q31:Q31)</f>
        <v>0</v>
      </c>
    </row>
    <row r="33" spans="1:17" ht="13.5" customHeight="1" thickBot="1">
      <c r="A33" s="93"/>
      <c r="B33" s="67"/>
      <c r="C33" s="81"/>
      <c r="D33" s="168"/>
      <c r="E33" s="94"/>
      <c r="F33" s="105"/>
      <c r="G33" s="116"/>
      <c r="H33" s="83"/>
      <c r="I33" s="82"/>
      <c r="J33" s="199"/>
      <c r="K33" s="133"/>
      <c r="L33" s="133"/>
      <c r="M33" s="203"/>
      <c r="N33" s="96"/>
      <c r="O33" s="199"/>
      <c r="P33" s="204"/>
      <c r="Q33" s="205"/>
    </row>
    <row r="34" spans="1:17" ht="13.5" customHeight="1">
      <c r="A34" s="97"/>
      <c r="B34" s="46"/>
      <c r="C34" s="46"/>
      <c r="D34" s="47"/>
      <c r="E34" s="48"/>
      <c r="F34" s="98"/>
      <c r="G34" s="48"/>
      <c r="H34" s="98"/>
      <c r="I34" s="46"/>
      <c r="J34" s="46"/>
      <c r="K34" s="46"/>
      <c r="L34" s="46"/>
      <c r="M34" s="46"/>
      <c r="N34" s="46"/>
      <c r="O34" s="46"/>
      <c r="P34" s="103"/>
      <c r="Q34" s="46"/>
    </row>
    <row r="35" spans="1:17" ht="13.5" customHeight="1">
      <c r="A35" s="97"/>
      <c r="B35" s="46"/>
      <c r="C35" s="52" t="s">
        <v>59</v>
      </c>
      <c r="D35" s="47"/>
      <c r="E35" s="48"/>
      <c r="F35" s="98"/>
      <c r="G35" s="117">
        <f>G29</f>
        <v>3750</v>
      </c>
      <c r="H35" s="98"/>
      <c r="I35" s="117">
        <f>+I32+I29</f>
        <v>0</v>
      </c>
      <c r="J35" s="117"/>
      <c r="K35" s="117"/>
      <c r="L35" s="117"/>
      <c r="M35" s="117"/>
      <c r="N35" s="117"/>
      <c r="O35" s="117"/>
      <c r="P35" s="117"/>
      <c r="Q35" s="199"/>
    </row>
    <row r="36" spans="1:17" ht="13.5" customHeight="1">
      <c r="A36" s="97"/>
      <c r="B36" s="46"/>
      <c r="C36" s="52"/>
      <c r="D36" s="47"/>
      <c r="E36" s="48"/>
      <c r="F36" s="98"/>
      <c r="G36" s="117"/>
      <c r="H36" s="98"/>
      <c r="I36" s="117"/>
      <c r="J36" s="117"/>
      <c r="K36" s="117"/>
      <c r="L36" s="117"/>
      <c r="M36" s="117"/>
      <c r="N36" s="117"/>
      <c r="O36" s="117"/>
      <c r="P36" s="117"/>
      <c r="Q36" s="46"/>
    </row>
    <row r="37" spans="1:17" ht="13.5" customHeight="1">
      <c r="A37" s="97"/>
      <c r="B37" s="46"/>
      <c r="C37" s="46"/>
      <c r="D37" s="46"/>
      <c r="E37" s="46"/>
      <c r="F37" s="98"/>
      <c r="G37" s="100" t="s">
        <v>60</v>
      </c>
      <c r="H37" s="98"/>
      <c r="I37" s="46"/>
      <c r="J37" s="46"/>
      <c r="K37" s="46"/>
      <c r="L37" s="46"/>
      <c r="M37" s="46"/>
      <c r="N37" s="46"/>
      <c r="O37" s="46"/>
      <c r="P37" s="46"/>
      <c r="Q37" s="99">
        <f>+Q32+Q29</f>
        <v>3265</v>
      </c>
    </row>
    <row r="38" spans="1:17" ht="13.5" customHeight="1" thickBot="1">
      <c r="A38" s="97"/>
      <c r="B38" s="46"/>
      <c r="C38" s="46"/>
      <c r="D38" s="46"/>
      <c r="E38" s="46"/>
      <c r="F38" s="98"/>
      <c r="G38" s="100" t="s">
        <v>54</v>
      </c>
      <c r="H38" s="98"/>
      <c r="I38" s="46"/>
      <c r="J38" s="46"/>
      <c r="K38" s="46"/>
      <c r="L38" s="46"/>
      <c r="M38" s="46"/>
      <c r="N38" s="46"/>
      <c r="O38" s="46"/>
      <c r="P38" s="46"/>
      <c r="Q38" s="101">
        <f>Q37*-0.02</f>
        <v>-65.3</v>
      </c>
    </row>
    <row r="39" spans="1:17" ht="13.5" customHeight="1">
      <c r="A39" s="97"/>
      <c r="B39" s="46"/>
      <c r="C39" s="46"/>
      <c r="D39" s="46"/>
      <c r="E39" s="46"/>
      <c r="F39" s="98"/>
      <c r="G39" s="100"/>
      <c r="H39" s="98"/>
      <c r="I39" s="46"/>
      <c r="J39" s="46"/>
      <c r="K39" s="46"/>
      <c r="L39" s="46"/>
      <c r="M39" s="46"/>
      <c r="N39" s="46"/>
      <c r="O39" s="46"/>
      <c r="P39" s="46"/>
      <c r="Q39" s="52"/>
    </row>
    <row r="40" spans="1:17" ht="13.5" customHeight="1">
      <c r="A40" s="97"/>
      <c r="B40" s="46"/>
      <c r="C40" s="46"/>
      <c r="D40" s="46"/>
      <c r="E40" s="46"/>
      <c r="F40" s="98"/>
      <c r="G40" s="206" t="s">
        <v>61</v>
      </c>
      <c r="H40" s="207"/>
      <c r="I40" s="103"/>
      <c r="J40" s="46"/>
      <c r="K40" s="46"/>
      <c r="L40" s="46"/>
      <c r="M40" s="46"/>
      <c r="N40" s="46"/>
      <c r="O40" s="46"/>
      <c r="P40" s="103"/>
      <c r="Q40" s="99">
        <f>SUM(Q37:Q39)</f>
        <v>3199.7</v>
      </c>
    </row>
    <row r="41" spans="1:17" ht="13.5" customHeight="1" thickBot="1">
      <c r="A41" s="97"/>
      <c r="B41" s="46"/>
      <c r="C41" s="46"/>
      <c r="D41" s="46"/>
      <c r="E41" s="46"/>
      <c r="F41" s="98"/>
      <c r="G41" s="165"/>
      <c r="H41" s="118"/>
      <c r="I41" s="102"/>
      <c r="J41" s="103"/>
      <c r="K41" s="103"/>
      <c r="L41" s="103"/>
      <c r="M41" s="103"/>
      <c r="N41" s="103"/>
      <c r="O41" s="46"/>
      <c r="P41" s="103"/>
      <c r="Q41" s="99"/>
    </row>
    <row r="42" spans="1:17" ht="13.5" customHeight="1">
      <c r="A42" s="93"/>
      <c r="B42" s="67"/>
      <c r="C42" s="81" t="s">
        <v>62</v>
      </c>
      <c r="D42" s="69"/>
      <c r="E42" s="104"/>
      <c r="F42" s="105"/>
      <c r="G42" s="106"/>
      <c r="H42" s="112"/>
      <c r="I42" s="82"/>
      <c r="J42" s="203"/>
      <c r="K42" s="133"/>
      <c r="L42" s="162"/>
      <c r="M42" s="203"/>
      <c r="N42" s="109"/>
      <c r="O42" s="150"/>
      <c r="P42" s="145"/>
      <c r="Q42" s="196"/>
    </row>
    <row r="43" spans="1:17" ht="13.5" customHeight="1">
      <c r="A43" s="93"/>
      <c r="B43" s="67"/>
      <c r="C43" s="68"/>
      <c r="D43" s="69"/>
      <c r="E43" s="70"/>
      <c r="F43" s="105"/>
      <c r="G43" s="116"/>
      <c r="H43" s="73"/>
      <c r="I43" s="74">
        <f>E43*H43</f>
        <v>0</v>
      </c>
      <c r="J43" s="200"/>
      <c r="K43" s="151"/>
      <c r="L43" s="146"/>
      <c r="M43" s="200"/>
      <c r="N43" s="79"/>
      <c r="O43" s="198"/>
      <c r="P43" s="202"/>
      <c r="Q43" s="188"/>
    </row>
    <row r="44" spans="1:17" ht="13.5" customHeight="1">
      <c r="A44" s="93"/>
      <c r="B44" s="67"/>
      <c r="C44" s="81" t="s">
        <v>63</v>
      </c>
      <c r="D44" s="69"/>
      <c r="E44" s="70"/>
      <c r="F44" s="105">
        <v>0</v>
      </c>
      <c r="G44" s="114">
        <v>0</v>
      </c>
      <c r="H44" s="83"/>
      <c r="I44" s="82">
        <f>SUM(I43:I43)</f>
        <v>0</v>
      </c>
      <c r="J44" s="203"/>
      <c r="K44" s="133"/>
      <c r="L44" s="162"/>
      <c r="M44" s="203"/>
      <c r="N44" s="79"/>
      <c r="O44" s="199"/>
      <c r="P44" s="204"/>
      <c r="Q44" s="189">
        <f>SUM(Q43:Q43)</f>
        <v>0</v>
      </c>
    </row>
    <row r="45" spans="1:17" ht="13.5" customHeight="1">
      <c r="A45" s="93"/>
      <c r="B45" s="67"/>
      <c r="C45" s="68"/>
      <c r="D45" s="115"/>
      <c r="E45" s="70"/>
      <c r="F45" s="105"/>
      <c r="G45" s="116"/>
      <c r="H45" s="73"/>
      <c r="I45" s="74">
        <f>E45*H45</f>
        <v>0</v>
      </c>
      <c r="J45" s="200"/>
      <c r="K45" s="151"/>
      <c r="L45" s="146"/>
      <c r="M45" s="200"/>
      <c r="N45" s="79"/>
      <c r="O45" s="198"/>
      <c r="P45" s="202"/>
      <c r="Q45" s="188"/>
    </row>
    <row r="46" spans="1:17" ht="13.5" customHeight="1" thickBot="1">
      <c r="A46" s="93"/>
      <c r="B46" s="67"/>
      <c r="C46" s="81" t="s">
        <v>64</v>
      </c>
      <c r="D46" s="69"/>
      <c r="E46" s="94"/>
      <c r="F46" s="105">
        <v>0</v>
      </c>
      <c r="G46" s="114">
        <v>0</v>
      </c>
      <c r="H46" s="83"/>
      <c r="I46" s="82">
        <f>SUM(I45:I45)</f>
        <v>0</v>
      </c>
      <c r="J46" s="203"/>
      <c r="K46" s="133"/>
      <c r="L46" s="162"/>
      <c r="M46" s="203"/>
      <c r="N46" s="95"/>
      <c r="O46" s="199"/>
      <c r="P46" s="204"/>
      <c r="Q46" s="190">
        <f>SUM(Q45:Q45)</f>
        <v>0</v>
      </c>
    </row>
    <row r="47" spans="1:17" ht="13.5" customHeight="1">
      <c r="A47" s="97"/>
      <c r="B47" s="46"/>
      <c r="C47" s="46"/>
      <c r="D47" s="47"/>
      <c r="E47" s="48"/>
      <c r="F47" s="98"/>
      <c r="G47" s="48"/>
      <c r="H47" s="98"/>
      <c r="I47" s="46"/>
      <c r="J47" s="46"/>
      <c r="K47" s="46"/>
      <c r="L47" s="46"/>
      <c r="M47" s="46"/>
      <c r="N47" s="46"/>
      <c r="O47" s="46"/>
      <c r="P47" s="103"/>
      <c r="Q47" s="46"/>
    </row>
    <row r="48" spans="1:17" ht="13.5" customHeight="1">
      <c r="A48" s="97"/>
      <c r="B48" s="46"/>
      <c r="C48" s="52" t="s">
        <v>65</v>
      </c>
      <c r="D48" s="47"/>
      <c r="E48" s="48"/>
      <c r="F48" s="98"/>
      <c r="G48" s="117">
        <f>G44+G46</f>
        <v>0</v>
      </c>
      <c r="H48" s="98"/>
      <c r="I48" s="117">
        <f>+I46+I44</f>
        <v>0</v>
      </c>
      <c r="J48" s="117"/>
      <c r="K48" s="117"/>
      <c r="L48" s="117"/>
      <c r="M48" s="117"/>
      <c r="N48" s="117"/>
      <c r="O48" s="117"/>
      <c r="P48" s="208"/>
      <c r="Q48" s="46"/>
    </row>
    <row r="49" spans="1:17" ht="13.5" customHeight="1">
      <c r="A49" s="97"/>
      <c r="B49" s="46"/>
      <c r="C49" s="52"/>
      <c r="D49" s="47"/>
      <c r="E49" s="48"/>
      <c r="F49" s="98"/>
      <c r="G49" s="117"/>
      <c r="H49" s="98"/>
      <c r="I49" s="117"/>
      <c r="J49" s="117"/>
      <c r="K49" s="117"/>
      <c r="L49" s="117"/>
      <c r="M49" s="117"/>
      <c r="N49" s="117"/>
      <c r="O49" s="117"/>
      <c r="P49" s="208"/>
      <c r="Q49" s="46"/>
    </row>
    <row r="50" spans="1:17" ht="13.5" customHeight="1">
      <c r="A50" s="97"/>
      <c r="B50" s="46"/>
      <c r="C50" s="46"/>
      <c r="D50" s="46"/>
      <c r="E50" s="46"/>
      <c r="F50" s="98"/>
      <c r="G50" s="100" t="s">
        <v>66</v>
      </c>
      <c r="H50" s="98"/>
      <c r="I50" s="46"/>
      <c r="J50" s="46"/>
      <c r="K50" s="46"/>
      <c r="L50" s="46"/>
      <c r="M50" s="46"/>
      <c r="N50" s="46"/>
      <c r="O50" s="46"/>
      <c r="P50" s="103"/>
      <c r="Q50" s="99">
        <f>+Q46+Q44</f>
        <v>0</v>
      </c>
    </row>
    <row r="51" spans="1:17" ht="13.5" customHeight="1" thickBot="1">
      <c r="A51" s="97"/>
      <c r="B51" s="46"/>
      <c r="C51" s="46"/>
      <c r="D51" s="46"/>
      <c r="E51" s="46"/>
      <c r="F51" s="98"/>
      <c r="G51" s="100" t="s">
        <v>54</v>
      </c>
      <c r="H51" s="98"/>
      <c r="I51" s="46"/>
      <c r="J51" s="46"/>
      <c r="K51" s="46"/>
      <c r="L51" s="46"/>
      <c r="M51" s="46"/>
      <c r="N51" s="46"/>
      <c r="O51" s="46"/>
      <c r="P51" s="103"/>
      <c r="Q51" s="101">
        <f>Q50*-0.02</f>
        <v>0</v>
      </c>
    </row>
    <row r="52" spans="1:17" ht="13.5" customHeight="1">
      <c r="A52" s="97"/>
      <c r="B52" s="46"/>
      <c r="C52" s="46"/>
      <c r="D52" s="46"/>
      <c r="E52" s="46"/>
      <c r="F52" s="98"/>
      <c r="G52" s="100"/>
      <c r="H52" s="98"/>
      <c r="I52" s="46"/>
      <c r="J52" s="46"/>
      <c r="K52" s="46"/>
      <c r="L52" s="46"/>
      <c r="M52" s="46"/>
      <c r="N52" s="46"/>
      <c r="O52" s="46"/>
      <c r="P52" s="103"/>
      <c r="Q52" s="52"/>
    </row>
    <row r="53" spans="1:17" ht="13.5" customHeight="1">
      <c r="A53" s="97"/>
      <c r="B53" s="46"/>
      <c r="C53" s="46"/>
      <c r="D53" s="46"/>
      <c r="E53" s="46"/>
      <c r="F53" s="98"/>
      <c r="G53" s="100" t="s">
        <v>67</v>
      </c>
      <c r="H53" s="98"/>
      <c r="I53" s="46"/>
      <c r="J53" s="46"/>
      <c r="K53" s="46"/>
      <c r="L53" s="46"/>
      <c r="M53" s="46"/>
      <c r="N53" s="46"/>
      <c r="O53" s="46"/>
      <c r="P53" s="103"/>
      <c r="Q53" s="99">
        <f>SUM(Q50:Q52)</f>
        <v>0</v>
      </c>
    </row>
    <row r="54" spans="1:17" ht="13.5" customHeight="1">
      <c r="A54" s="97"/>
      <c r="B54" s="46"/>
      <c r="C54" s="46"/>
      <c r="D54" s="46"/>
      <c r="E54" s="46"/>
      <c r="F54" s="98"/>
      <c r="G54" s="100"/>
      <c r="H54" s="98"/>
      <c r="I54" s="46"/>
      <c r="J54" s="46"/>
      <c r="K54" s="46"/>
      <c r="L54" s="46"/>
      <c r="M54" s="46"/>
      <c r="N54" s="103"/>
      <c r="O54" s="103"/>
      <c r="P54" s="103"/>
      <c r="Q54" s="191"/>
    </row>
    <row r="55" spans="1:17" ht="13.5" customHeight="1" thickBot="1">
      <c r="A55" s="97"/>
      <c r="B55" s="46"/>
      <c r="C55" s="46"/>
      <c r="D55" s="47"/>
      <c r="E55" s="48"/>
      <c r="F55" s="98"/>
      <c r="G55" s="48"/>
      <c r="H55" s="50"/>
      <c r="I55" s="46"/>
      <c r="J55" s="102"/>
      <c r="K55" s="102"/>
      <c r="L55" s="102"/>
      <c r="M55" s="102"/>
      <c r="N55" s="46"/>
      <c r="O55" s="102"/>
      <c r="P55" s="103"/>
      <c r="Q55" s="99"/>
    </row>
    <row r="56" spans="1:17">
      <c r="A56" s="89"/>
      <c r="B56" s="67"/>
      <c r="C56" s="81" t="s">
        <v>86</v>
      </c>
      <c r="D56" s="84"/>
      <c r="E56" s="109"/>
      <c r="F56" s="119"/>
      <c r="G56" s="120"/>
      <c r="H56" s="121"/>
      <c r="I56" s="209"/>
      <c r="J56" s="210"/>
      <c r="K56" s="211"/>
      <c r="L56" s="212"/>
      <c r="M56" s="211"/>
      <c r="N56" s="109"/>
      <c r="O56" s="213"/>
      <c r="P56" s="214"/>
      <c r="Q56" s="215"/>
    </row>
    <row r="57" spans="1:17">
      <c r="A57" s="89"/>
      <c r="B57" s="67"/>
      <c r="C57" s="170" t="s">
        <v>21</v>
      </c>
      <c r="D57" s="216" t="s">
        <v>2</v>
      </c>
      <c r="E57" s="172">
        <v>44</v>
      </c>
      <c r="F57" s="147"/>
      <c r="G57" s="148"/>
      <c r="H57" s="149"/>
      <c r="I57" s="217"/>
      <c r="J57" s="218"/>
      <c r="K57" s="219">
        <v>15.5</v>
      </c>
      <c r="L57" s="220">
        <v>5</v>
      </c>
      <c r="M57" s="221"/>
      <c r="N57" s="222">
        <f>SUM(J57:M57)</f>
        <v>20.5</v>
      </c>
      <c r="O57" s="223">
        <v>507</v>
      </c>
      <c r="P57" s="224"/>
      <c r="Q57" s="188">
        <f>+N57*E57</f>
        <v>902</v>
      </c>
    </row>
    <row r="58" spans="1:17">
      <c r="A58" s="89"/>
      <c r="B58" s="67"/>
      <c r="C58" s="174" t="s">
        <v>22</v>
      </c>
      <c r="D58" s="225" t="s">
        <v>2</v>
      </c>
      <c r="E58" s="172">
        <v>37.1</v>
      </c>
      <c r="F58" s="175"/>
      <c r="G58" s="226"/>
      <c r="H58" s="149"/>
      <c r="I58" s="227"/>
      <c r="J58" s="228"/>
      <c r="K58" s="229">
        <v>18.5</v>
      </c>
      <c r="L58" s="67">
        <v>5</v>
      </c>
      <c r="M58" s="230"/>
      <c r="N58" s="222">
        <f>SUM(J58:M58)</f>
        <v>23.5</v>
      </c>
      <c r="O58" s="231">
        <v>507</v>
      </c>
      <c r="P58" s="224"/>
      <c r="Q58" s="188">
        <f>+N58*E58</f>
        <v>871.85</v>
      </c>
    </row>
    <row r="59" spans="1:17">
      <c r="A59" s="89"/>
      <c r="B59" s="67"/>
      <c r="C59" s="142"/>
      <c r="D59" s="232"/>
      <c r="E59" s="233"/>
      <c r="F59" s="234"/>
      <c r="G59" s="235"/>
      <c r="H59" s="121"/>
      <c r="I59" s="209"/>
      <c r="J59" s="236"/>
      <c r="K59" s="211"/>
      <c r="L59" s="237"/>
      <c r="M59" s="211"/>
      <c r="N59" s="79"/>
      <c r="O59" s="238"/>
      <c r="P59" s="214"/>
      <c r="Q59" s="63"/>
    </row>
    <row r="60" spans="1:17" ht="13.5" customHeight="1" thickBot="1">
      <c r="A60" s="89"/>
      <c r="B60" s="110"/>
      <c r="C60" s="81" t="s">
        <v>88</v>
      </c>
      <c r="D60" s="90"/>
      <c r="E60" s="132"/>
      <c r="F60" s="126"/>
      <c r="G60" s="127"/>
      <c r="H60" s="127"/>
      <c r="I60" s="82"/>
      <c r="J60" s="239"/>
      <c r="K60" s="240"/>
      <c r="L60" s="241"/>
      <c r="M60" s="240"/>
      <c r="N60" s="95"/>
      <c r="O60" s="239"/>
      <c r="P60" s="204"/>
      <c r="Q60" s="242">
        <f>SUM(Q57:Q59)</f>
        <v>1773.85</v>
      </c>
    </row>
    <row r="61" spans="1:17" ht="13.5" customHeight="1">
      <c r="A61" s="136"/>
      <c r="B61" s="46"/>
      <c r="C61" s="46"/>
      <c r="D61" s="47"/>
      <c r="E61" s="48"/>
      <c r="F61" s="50"/>
      <c r="G61" s="48"/>
      <c r="H61" s="50"/>
      <c r="I61" s="46"/>
      <c r="J61" s="46"/>
      <c r="K61" s="46"/>
      <c r="L61" s="46"/>
      <c r="M61" s="46"/>
      <c r="N61" s="46"/>
      <c r="O61" s="46"/>
      <c r="P61" s="103"/>
      <c r="Q61" s="46"/>
    </row>
    <row r="62" spans="1:17" ht="13.5" customHeight="1">
      <c r="A62" s="136"/>
      <c r="B62" s="46"/>
      <c r="C62" s="46"/>
      <c r="D62" s="47"/>
      <c r="E62" s="48"/>
      <c r="F62" s="50"/>
      <c r="G62" s="117"/>
      <c r="H62" s="50"/>
      <c r="I62" s="117"/>
      <c r="J62" s="117"/>
      <c r="K62" s="117"/>
      <c r="L62" s="117"/>
      <c r="M62" s="117"/>
      <c r="N62" s="117"/>
      <c r="O62" s="117"/>
      <c r="P62" s="208"/>
      <c r="Q62" s="46"/>
    </row>
    <row r="63" spans="1:17" ht="13.5" customHeight="1">
      <c r="A63" s="136"/>
      <c r="B63" s="46"/>
      <c r="C63" s="46"/>
      <c r="D63" s="46"/>
      <c r="E63" s="46"/>
      <c r="F63" s="46"/>
      <c r="G63" s="46"/>
      <c r="H63" s="46"/>
      <c r="I63" s="100" t="s">
        <v>89</v>
      </c>
      <c r="J63" s="100"/>
      <c r="K63" s="100"/>
      <c r="L63" s="100"/>
      <c r="M63" s="100"/>
      <c r="N63" s="100"/>
      <c r="O63" s="100"/>
      <c r="P63" s="206"/>
      <c r="Q63" s="99">
        <f>SUM(Q60)</f>
        <v>1773.85</v>
      </c>
    </row>
    <row r="64" spans="1:17" ht="13.5" customHeight="1" thickBot="1">
      <c r="A64" s="136"/>
      <c r="B64" s="46"/>
      <c r="C64" s="46"/>
      <c r="D64" s="46"/>
      <c r="E64" s="46"/>
      <c r="F64" s="46"/>
      <c r="G64" s="46"/>
      <c r="H64" s="46"/>
      <c r="I64" s="100" t="s">
        <v>68</v>
      </c>
      <c r="J64" s="100"/>
      <c r="K64" s="100"/>
      <c r="L64" s="100"/>
      <c r="M64" s="100"/>
      <c r="N64" s="100"/>
      <c r="O64" s="100"/>
      <c r="P64" s="206"/>
      <c r="Q64" s="101">
        <f>Q63*0</f>
        <v>0</v>
      </c>
    </row>
    <row r="65" spans="1:17" ht="13.5" customHeight="1">
      <c r="A65" s="136"/>
      <c r="B65" s="46"/>
      <c r="C65" s="46"/>
      <c r="D65" s="46"/>
      <c r="E65" s="46"/>
      <c r="F65" s="46"/>
      <c r="G65" s="46"/>
      <c r="H65" s="46"/>
      <c r="I65" s="100"/>
      <c r="J65" s="100"/>
      <c r="K65" s="100"/>
      <c r="L65" s="100"/>
      <c r="M65" s="100"/>
      <c r="N65" s="100"/>
      <c r="O65" s="100"/>
      <c r="P65" s="206"/>
      <c r="Q65" s="52"/>
    </row>
    <row r="66" spans="1:17" ht="13.5" customHeight="1">
      <c r="A66" s="136"/>
      <c r="B66" s="46"/>
      <c r="C66" s="46"/>
      <c r="D66" s="46"/>
      <c r="E66" s="46"/>
      <c r="F66" s="46"/>
      <c r="G66" s="46"/>
      <c r="H66" s="46"/>
      <c r="I66" s="100" t="s">
        <v>90</v>
      </c>
      <c r="J66" s="100"/>
      <c r="K66" s="100"/>
      <c r="L66" s="100"/>
      <c r="M66" s="100"/>
      <c r="N66" s="100"/>
      <c r="O66" s="100"/>
      <c r="P66" s="206"/>
      <c r="Q66" s="99">
        <f>SUM(Q63:Q65)</f>
        <v>1773.85</v>
      </c>
    </row>
    <row r="67" spans="1:17" ht="13.5" customHeight="1">
      <c r="A67" s="46"/>
      <c r="B67" s="46"/>
      <c r="C67" s="46"/>
      <c r="D67" s="47"/>
      <c r="E67" s="48"/>
      <c r="F67" s="50"/>
      <c r="G67" s="48"/>
      <c r="H67" s="50"/>
      <c r="I67" s="46"/>
      <c r="J67" s="46"/>
      <c r="K67" s="46"/>
      <c r="L67" s="46"/>
      <c r="M67" s="46"/>
      <c r="N67" s="46"/>
      <c r="O67" s="46"/>
      <c r="P67" s="103"/>
      <c r="Q67" s="46"/>
    </row>
    <row r="68" spans="1:17" ht="13.5" customHeight="1">
      <c r="A68" s="46"/>
      <c r="B68" s="46"/>
      <c r="C68" s="46"/>
      <c r="D68" s="47"/>
      <c r="E68" s="48"/>
      <c r="F68" s="50"/>
      <c r="G68" s="48"/>
      <c r="H68" s="50"/>
      <c r="I68" s="46"/>
      <c r="J68" s="46"/>
      <c r="K68" s="46"/>
      <c r="L68" s="46"/>
      <c r="M68" s="46"/>
      <c r="N68" s="46"/>
      <c r="O68" s="46"/>
      <c r="P68" s="103"/>
      <c r="Q68" s="46"/>
    </row>
    <row r="69" spans="1:17" ht="13.5" customHeight="1" thickBot="1">
      <c r="P69" s="169"/>
    </row>
    <row r="70" spans="1:17" ht="13.5" customHeight="1">
      <c r="A70" s="89"/>
      <c r="B70" s="67"/>
      <c r="C70" s="81" t="s">
        <v>114</v>
      </c>
      <c r="D70" s="84"/>
      <c r="E70" s="109"/>
      <c r="F70" s="119"/>
      <c r="G70" s="120"/>
      <c r="H70" s="121"/>
      <c r="I70" s="122"/>
      <c r="J70" s="67"/>
      <c r="K70" s="67"/>
      <c r="L70" s="67"/>
      <c r="M70" s="84"/>
      <c r="N70" s="109"/>
      <c r="O70" s="110"/>
      <c r="P70" s="140"/>
      <c r="Q70" s="141"/>
    </row>
    <row r="71" spans="1:17">
      <c r="A71" s="93"/>
      <c r="B71" s="67"/>
      <c r="C71" s="142"/>
      <c r="D71" s="128"/>
      <c r="E71" s="143"/>
      <c r="F71" s="130"/>
      <c r="G71" s="144"/>
      <c r="H71" s="131"/>
      <c r="I71" s="116"/>
      <c r="J71" s="67"/>
      <c r="K71" s="67"/>
      <c r="L71" s="67"/>
      <c r="M71" s="84"/>
      <c r="N71" s="79"/>
      <c r="O71" s="110"/>
      <c r="P71" s="145"/>
      <c r="Q71" s="146"/>
    </row>
    <row r="72" spans="1:17">
      <c r="A72" s="89" t="s">
        <v>45</v>
      </c>
      <c r="B72" s="67"/>
      <c r="C72" s="68" t="s">
        <v>46</v>
      </c>
      <c r="D72" s="69" t="s">
        <v>37</v>
      </c>
      <c r="E72" s="70">
        <v>56</v>
      </c>
      <c r="F72" s="147"/>
      <c r="G72" s="148"/>
      <c r="H72" s="149"/>
      <c r="I72" s="74">
        <f>E72*H72</f>
        <v>0</v>
      </c>
      <c r="J72" s="67"/>
      <c r="K72" s="67">
        <v>1</v>
      </c>
      <c r="L72" s="67"/>
      <c r="M72" s="84"/>
      <c r="N72" s="79">
        <f>SUM(J72:M72)</f>
        <v>1</v>
      </c>
      <c r="O72" s="150">
        <v>507</v>
      </c>
      <c r="P72" s="140"/>
      <c r="Q72" s="146">
        <f>N72*E72</f>
        <v>56</v>
      </c>
    </row>
    <row r="73" spans="1:17">
      <c r="A73" s="89" t="s">
        <v>106</v>
      </c>
      <c r="B73" s="67"/>
      <c r="C73" s="68" t="s">
        <v>107</v>
      </c>
      <c r="D73" s="69" t="s">
        <v>37</v>
      </c>
      <c r="E73" s="70">
        <v>200</v>
      </c>
      <c r="F73" s="147"/>
      <c r="G73" s="148"/>
      <c r="H73" s="149"/>
      <c r="I73" s="74">
        <f>E73*H73</f>
        <v>0</v>
      </c>
      <c r="J73" s="67"/>
      <c r="K73" s="67">
        <v>2</v>
      </c>
      <c r="L73" s="67"/>
      <c r="M73" s="84"/>
      <c r="N73" s="79">
        <f>SUM(J73:M73)</f>
        <v>2</v>
      </c>
      <c r="O73" s="150">
        <v>507</v>
      </c>
      <c r="P73" s="140"/>
      <c r="Q73" s="146">
        <f>N73*E73</f>
        <v>400</v>
      </c>
    </row>
    <row r="74" spans="1:17">
      <c r="A74" s="93"/>
      <c r="B74" s="67"/>
      <c r="C74" s="142"/>
      <c r="D74" s="128"/>
      <c r="E74" s="143"/>
      <c r="F74" s="130"/>
      <c r="G74" s="144"/>
      <c r="H74" s="131"/>
      <c r="I74" s="151"/>
      <c r="J74" s="110"/>
      <c r="K74" s="67"/>
      <c r="L74" s="67"/>
      <c r="M74" s="84"/>
      <c r="N74" s="79"/>
      <c r="O74" s="110"/>
      <c r="P74" s="145"/>
      <c r="Q74" s="152"/>
    </row>
    <row r="75" spans="1:17" ht="15" thickBot="1">
      <c r="A75" s="93"/>
      <c r="B75" s="67"/>
      <c r="C75" s="68"/>
      <c r="D75" s="128"/>
      <c r="E75" s="129"/>
      <c r="F75" s="130"/>
      <c r="G75" s="131"/>
      <c r="H75" s="131"/>
      <c r="I75" s="116"/>
      <c r="J75" s="67"/>
      <c r="K75" s="67"/>
      <c r="L75" s="67"/>
      <c r="M75" s="84"/>
      <c r="N75" s="79"/>
      <c r="O75" s="110"/>
      <c r="P75" s="145"/>
      <c r="Q75" s="153"/>
    </row>
    <row r="76" spans="1:17" ht="15" thickBot="1">
      <c r="A76" s="89"/>
      <c r="B76" s="110"/>
      <c r="C76" s="81" t="s">
        <v>110</v>
      </c>
      <c r="D76" s="90"/>
      <c r="E76" s="132"/>
      <c r="F76" s="126"/>
      <c r="G76" s="127"/>
      <c r="H76" s="127"/>
      <c r="I76" s="133"/>
      <c r="J76" s="67"/>
      <c r="K76" s="67"/>
      <c r="L76" s="67"/>
      <c r="M76" s="84"/>
      <c r="N76" s="95"/>
      <c r="O76" s="110"/>
      <c r="P76" s="145"/>
      <c r="Q76" s="154">
        <f>SUM(Q71:Q75)</f>
        <v>456</v>
      </c>
    </row>
    <row r="77" spans="1:17">
      <c r="A77" s="136"/>
      <c r="B77" s="46"/>
      <c r="C77" s="46"/>
      <c r="D77" s="47"/>
      <c r="E77" s="48"/>
      <c r="F77" s="50"/>
      <c r="G77" s="48"/>
      <c r="H77" s="50"/>
      <c r="I77" s="46"/>
      <c r="J77" s="46"/>
      <c r="K77" s="46"/>
      <c r="L77" s="46"/>
      <c r="M77" s="46"/>
      <c r="N77" s="46"/>
      <c r="O77" s="46"/>
      <c r="P77" s="103"/>
      <c r="Q77" s="46"/>
    </row>
    <row r="78" spans="1:17">
      <c r="A78" s="136"/>
      <c r="B78" s="46"/>
      <c r="C78" s="46"/>
      <c r="D78" s="47"/>
      <c r="E78" s="48"/>
      <c r="F78" s="50"/>
      <c r="G78" s="117"/>
      <c r="H78" s="50"/>
      <c r="I78" s="117"/>
      <c r="J78" s="46"/>
      <c r="K78" s="46"/>
      <c r="L78" s="46"/>
      <c r="M78" s="46"/>
      <c r="N78" s="46"/>
      <c r="O78" s="46"/>
      <c r="P78" s="103"/>
      <c r="Q78" s="46"/>
    </row>
    <row r="79" spans="1:17">
      <c r="A79" s="136"/>
      <c r="B79" s="46"/>
      <c r="C79" s="46"/>
      <c r="D79" s="46"/>
      <c r="E79" s="46"/>
      <c r="F79" s="46"/>
      <c r="G79" s="46"/>
      <c r="H79" s="46"/>
      <c r="I79" s="100" t="s">
        <v>111</v>
      </c>
      <c r="J79" s="46"/>
      <c r="K79" s="46"/>
      <c r="L79" s="46"/>
      <c r="M79" s="46"/>
      <c r="N79" s="46"/>
      <c r="O79" s="46"/>
      <c r="P79" s="155"/>
      <c r="Q79" s="99">
        <f>SUM(Q76)</f>
        <v>456</v>
      </c>
    </row>
    <row r="80" spans="1:17" ht="15" thickBot="1">
      <c r="A80" s="136"/>
      <c r="B80" s="46"/>
      <c r="C80" s="46"/>
      <c r="D80" s="46"/>
      <c r="E80" s="46"/>
      <c r="F80" s="46"/>
      <c r="G80" s="46"/>
      <c r="H80" s="46"/>
      <c r="I80" s="100" t="s">
        <v>68</v>
      </c>
      <c r="J80" s="46"/>
      <c r="K80" s="46"/>
      <c r="L80" s="46"/>
      <c r="M80" s="46"/>
      <c r="N80" s="46"/>
      <c r="O80" s="46"/>
      <c r="P80" s="103"/>
      <c r="Q80" s="101">
        <f>Q79*0</f>
        <v>0</v>
      </c>
    </row>
    <row r="81" spans="1:17">
      <c r="A81" s="136"/>
      <c r="B81" s="46"/>
      <c r="C81" s="46"/>
      <c r="D81" s="46"/>
      <c r="E81" s="46"/>
      <c r="F81" s="46"/>
      <c r="G81" s="46"/>
      <c r="H81" s="46"/>
      <c r="I81" s="100"/>
      <c r="J81" s="46"/>
      <c r="K81" s="46"/>
      <c r="L81" s="46"/>
      <c r="M81" s="46"/>
      <c r="N81" s="46"/>
      <c r="O81" s="46"/>
      <c r="P81" s="103"/>
      <c r="Q81" s="52"/>
    </row>
    <row r="82" spans="1:17">
      <c r="A82" s="136"/>
      <c r="B82" s="46"/>
      <c r="C82" s="46"/>
      <c r="D82" s="46"/>
      <c r="E82" s="46"/>
      <c r="F82" s="46"/>
      <c r="G82" s="46"/>
      <c r="H82" s="46"/>
      <c r="I82" s="100" t="s">
        <v>112</v>
      </c>
      <c r="J82" s="46"/>
      <c r="K82" s="46"/>
      <c r="L82" s="46"/>
      <c r="M82" s="46"/>
      <c r="N82" s="46"/>
      <c r="O82" s="46"/>
      <c r="P82" s="103"/>
      <c r="Q82" s="99">
        <f>SUM(Q79:Q81)</f>
        <v>456</v>
      </c>
    </row>
    <row r="83" spans="1:17" ht="15">
      <c r="E83" s="137"/>
      <c r="F83" s="276"/>
      <c r="G83" s="276"/>
      <c r="H83" s="277"/>
      <c r="P83" s="169"/>
    </row>
    <row r="84" spans="1:17">
      <c r="P84" s="169"/>
    </row>
    <row r="85" spans="1:17" ht="15">
      <c r="D85" s="51"/>
      <c r="E85" s="51"/>
      <c r="F85" s="276"/>
      <c r="G85" s="276"/>
      <c r="H85" s="278"/>
      <c r="P85" s="169"/>
    </row>
    <row r="86" spans="1:17">
      <c r="P86" s="169"/>
    </row>
    <row r="87" spans="1:17">
      <c r="P87" s="169"/>
    </row>
    <row r="88" spans="1:17">
      <c r="P88" s="169"/>
    </row>
    <row r="89" spans="1:17">
      <c r="P89" s="169"/>
    </row>
    <row r="90" spans="1:17">
      <c r="P90" s="169"/>
    </row>
    <row r="91" spans="1:17">
      <c r="P91" s="169"/>
    </row>
    <row r="92" spans="1:17">
      <c r="P92" s="169"/>
    </row>
    <row r="93" spans="1:17">
      <c r="P93" s="169"/>
    </row>
    <row r="94" spans="1:17">
      <c r="P94" s="169"/>
    </row>
    <row r="95" spans="1:17">
      <c r="P95" s="169"/>
    </row>
    <row r="96" spans="1:17">
      <c r="P96" s="169"/>
    </row>
    <row r="97" spans="16:16">
      <c r="P97" s="169"/>
    </row>
    <row r="98" spans="16:16">
      <c r="P98" s="169"/>
    </row>
    <row r="99" spans="16:16">
      <c r="P99" s="169"/>
    </row>
    <row r="100" spans="16:16">
      <c r="P100" s="169"/>
    </row>
    <row r="101" spans="16:16">
      <c r="P101" s="169"/>
    </row>
    <row r="102" spans="16:16">
      <c r="P102" s="169"/>
    </row>
    <row r="103" spans="16:16">
      <c r="P103" s="169"/>
    </row>
    <row r="104" spans="16:16">
      <c r="P104" s="169"/>
    </row>
    <row r="105" spans="16:16">
      <c r="P105" s="169"/>
    </row>
    <row r="106" spans="16:16">
      <c r="P106" s="169"/>
    </row>
    <row r="107" spans="16:16">
      <c r="P107" s="169"/>
    </row>
    <row r="108" spans="16:16">
      <c r="P108" s="169"/>
    </row>
    <row r="109" spans="16:16">
      <c r="P109" s="169"/>
    </row>
    <row r="110" spans="16:16">
      <c r="P110" s="169"/>
    </row>
    <row r="111" spans="16:16">
      <c r="P111" s="169"/>
    </row>
    <row r="112" spans="16:16">
      <c r="P112" s="169"/>
    </row>
    <row r="113" spans="16:16">
      <c r="P113" s="169"/>
    </row>
  </sheetData>
  <mergeCells count="5">
    <mergeCell ref="F83:H83"/>
    <mergeCell ref="F85:H85"/>
    <mergeCell ref="J3:O3"/>
    <mergeCell ref="F3:G3"/>
    <mergeCell ref="H3:I3"/>
  </mergeCells>
  <phoneticPr fontId="9" type="noConversion"/>
  <pageMargins left="0.24" right="0.24" top="0.37" bottom="0.48" header="0.17" footer="0.2"/>
  <pageSetup paperSize="9" scale="74" fitToHeight="2" orientation="landscape" r:id="rId1"/>
  <headerFooter alignWithMargins="0">
    <oddHeader>&amp;R&amp;D</oddHeader>
    <oddFooter>Seite &amp;P von &amp;N</oddFooter>
  </headerFooter>
  <rowBreaks count="1" manualBreakCount="1">
    <brk id="4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1. Az</vt:lpstr>
      <vt:lpstr>1AZ_Detail</vt:lpstr>
      <vt:lpstr>2. Az</vt:lpstr>
      <vt:lpstr>2AZ_Detail</vt:lpstr>
      <vt:lpstr>Sz </vt:lpstr>
      <vt:lpstr>SZ_Detail</vt:lpstr>
      <vt:lpstr>SZ_Detail!Druckbereich</vt:lpstr>
      <vt:lpstr>'1AZ_Detail'!Drucktitel</vt:lpstr>
      <vt:lpstr>'2AZ_Detail'!Drucktitel</vt:lpstr>
      <vt:lpstr>SZ_Detail!Drucktitel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NEC1Sh</dc:creator>
  <cp:lastModifiedBy>seh1sh</cp:lastModifiedBy>
  <cp:lastPrinted>2014-11-25T14:15:20Z</cp:lastPrinted>
  <dcterms:created xsi:type="dcterms:W3CDTF">2005-11-03T13:10:57Z</dcterms:created>
  <dcterms:modified xsi:type="dcterms:W3CDTF">2015-01-27T15:41:27Z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-1354597543</vt:i4>
  </property>
  <property fmtid="{D5CDD505-2E9C-101B-9397-08002B2CF9AE}" pid="3" name="_NewReviewCycle">
    <vt:lpwstr/>
  </property>
  <property fmtid="{D5CDD505-2E9C-101B-9397-08002B2CF9AE}" pid="4" name="_EmailSubject">
    <vt:lpwstr>Internet-Download</vt:lpwstr>
  </property>
  <property fmtid="{D5CDD505-2E9C-101B-9397-08002B2CF9AE}" pid="5" name="_AuthorEmail">
    <vt:lpwstr>Holger.Schmueckle@de.bosch.com</vt:lpwstr>
  </property>
  <property fmtid="{D5CDD505-2E9C-101B-9397-08002B2CF9AE}" pid="6" name="_AuthorEmailDisplayName">
    <vt:lpwstr>Schmueckle Holger (C/REC2 AIG/FC AIG/PUR-C)</vt:lpwstr>
  </property>
</Properties>
</file>